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IO 01 - Splašková ka..." sheetId="2" r:id="rId2"/>
    <sheet name="02 - IO 02 - Splašková ka..." sheetId="3" r:id="rId3"/>
    <sheet name="03a - Opravy komunikací" sheetId="4" r:id="rId4"/>
    <sheet name="03b - Zpevněné plochy u ČS" sheetId="5" r:id="rId5"/>
    <sheet name="04 - IO 04 - Elektro Štěp..." sheetId="6" r:id="rId6"/>
    <sheet name="05a - Nadzemní část PSOV1" sheetId="7" r:id="rId7"/>
    <sheet name="05b - Podzemní části PSOV..." sheetId="8" r:id="rId8"/>
    <sheet name="06 - PS 01 - Přečerpávací..." sheetId="9" r:id="rId9"/>
    <sheet name="07 - VRN - Vedlejší rozpo..." sheetId="10" r:id="rId10"/>
    <sheet name="Seznam figur" sheetId="11" r:id="rId11"/>
    <sheet name="Pokyny pro vyplnění" sheetId="12" r:id="rId12"/>
  </sheets>
  <definedNames>
    <definedName name="_xlnm.Print_Area" localSheetId="0">'Rekapitulace stavby'!$D$4:$AO$36,'Rekapitulace stavby'!$C$42:$AQ$66</definedName>
    <definedName name="_xlnm.Print_Titles" localSheetId="0">'Rekapitulace stavby'!$52:$52</definedName>
    <definedName name="_xlnm._FilterDatabase" localSheetId="1" hidden="1">'01 - IO 01 - Splašková ka...'!$C$88:$K$418</definedName>
    <definedName name="_xlnm.Print_Area" localSheetId="1">'01 - IO 01 - Splašková ka...'!$C$4:$J$39,'01 - IO 01 - Splašková ka...'!$C$45:$J$70,'01 - IO 01 - Splašková ka...'!$C$76:$K$418</definedName>
    <definedName name="_xlnm.Print_Titles" localSheetId="1">'01 - IO 01 - Splašková ka...'!$88:$88</definedName>
    <definedName name="_xlnm._FilterDatabase" localSheetId="2" hidden="1">'02 - IO 02 - Splašková ka...'!$C$84:$K$353</definedName>
    <definedName name="_xlnm.Print_Area" localSheetId="2">'02 - IO 02 - Splašková ka...'!$C$4:$J$39,'02 - IO 02 - Splašková ka...'!$C$45:$J$66,'02 - IO 02 - Splašková ka...'!$C$72:$K$353</definedName>
    <definedName name="_xlnm.Print_Titles" localSheetId="2">'02 - IO 02 - Splašková ka...'!$84:$84</definedName>
    <definedName name="_xlnm._FilterDatabase" localSheetId="3" hidden="1">'03a - Opravy komunikací'!$C$90:$K$306</definedName>
    <definedName name="_xlnm.Print_Area" localSheetId="3">'03a - Opravy komunikací'!$C$4:$J$41,'03a - Opravy komunikací'!$C$47:$J$70,'03a - Opravy komunikací'!$C$76:$K$306</definedName>
    <definedName name="_xlnm.Print_Titles" localSheetId="3">'03a - Opravy komunikací'!$90:$90</definedName>
    <definedName name="_xlnm._FilterDatabase" localSheetId="4" hidden="1">'03b - Zpevněné plochy u ČS'!$C$93:$K$281</definedName>
    <definedName name="_xlnm.Print_Area" localSheetId="4">'03b - Zpevněné plochy u ČS'!$C$4:$J$41,'03b - Zpevněné plochy u ČS'!$C$47:$J$73,'03b - Zpevněné plochy u ČS'!$C$79:$K$281</definedName>
    <definedName name="_xlnm.Print_Titles" localSheetId="4">'03b - Zpevněné plochy u ČS'!$93:$93</definedName>
    <definedName name="_xlnm._FilterDatabase" localSheetId="5" hidden="1">'04 - IO 04 - Elektro Štěp...'!$C$110:$K$424</definedName>
    <definedName name="_xlnm.Print_Area" localSheetId="5">'04 - IO 04 - Elektro Štěp...'!$C$4:$J$39,'04 - IO 04 - Elektro Štěp...'!$C$45:$J$92,'04 - IO 04 - Elektro Štěp...'!$C$98:$K$424</definedName>
    <definedName name="_xlnm.Print_Titles" localSheetId="5">'04 - IO 04 - Elektro Štěp...'!$110:$110</definedName>
    <definedName name="_xlnm._FilterDatabase" localSheetId="6" hidden="1">'05a - Nadzemní část PSOV1'!$C$105:$K$455</definedName>
    <definedName name="_xlnm.Print_Area" localSheetId="6">'05a - Nadzemní část PSOV1'!$C$4:$J$41,'05a - Nadzemní část PSOV1'!$C$47:$J$85,'05a - Nadzemní část PSOV1'!$C$91:$K$455</definedName>
    <definedName name="_xlnm.Print_Titles" localSheetId="6">'05a - Nadzemní část PSOV1'!$105:$105</definedName>
    <definedName name="_xlnm._FilterDatabase" localSheetId="7" hidden="1">'05b - Podzemní části PSOV...'!$C$94:$K$266</definedName>
    <definedName name="_xlnm.Print_Area" localSheetId="7">'05b - Podzemní části PSOV...'!$C$4:$J$41,'05b - Podzemní části PSOV...'!$C$47:$J$74,'05b - Podzemní části PSOV...'!$C$80:$K$266</definedName>
    <definedName name="_xlnm.Print_Titles" localSheetId="7">'05b - Podzemní části PSOV...'!$94:$94</definedName>
    <definedName name="_xlnm._FilterDatabase" localSheetId="8" hidden="1">'06 - PS 01 - Přečerpávací...'!$C$85:$K$177</definedName>
    <definedName name="_xlnm.Print_Area" localSheetId="8">'06 - PS 01 - Přečerpávací...'!$C$4:$J$39,'06 - PS 01 - Přečerpávací...'!$C$45:$J$67,'06 - PS 01 - Přečerpávací...'!$C$73:$K$177</definedName>
    <definedName name="_xlnm.Print_Titles" localSheetId="8">'06 - PS 01 - Přečerpávací...'!$85:$85</definedName>
    <definedName name="_xlnm._FilterDatabase" localSheetId="9" hidden="1">'07 - VRN - Vedlejší rozpo...'!$C$84:$K$128</definedName>
    <definedName name="_xlnm.Print_Area" localSheetId="9">'07 - VRN - Vedlejší rozpo...'!$C$4:$J$39,'07 - VRN - Vedlejší rozpo...'!$C$45:$J$66,'07 - VRN - Vedlejší rozpo...'!$C$72:$K$128</definedName>
    <definedName name="_xlnm.Print_Titles" localSheetId="9">'07 - VRN - Vedlejší rozpo...'!$84:$84</definedName>
    <definedName name="_xlnm.Print_Area" localSheetId="10">'Seznam figur'!$C$4:$G$141</definedName>
    <definedName name="_xlnm.Print_Titles" localSheetId="10">'Seznam figur'!$9:$9</definedName>
    <definedName name="_xlnm.Print_Area" localSheetId="11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1" l="1" r="D7"/>
  <c i="10" r="J37"/>
  <c r="J36"/>
  <c i="1" r="AY65"/>
  <c i="10" r="J35"/>
  <c i="1" r="AX65"/>
  <c i="10"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T118"/>
  <c r="R119"/>
  <c r="R118"/>
  <c r="P119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T104"/>
  <c r="R105"/>
  <c r="R104"/>
  <c r="P105"/>
  <c r="P104"/>
  <c r="BI102"/>
  <c r="BH102"/>
  <c r="BG102"/>
  <c r="BF102"/>
  <c r="T102"/>
  <c r="R102"/>
  <c r="P102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9" r="J37"/>
  <c r="J36"/>
  <c i="1" r="AY64"/>
  <c i="9" r="J35"/>
  <c i="1" r="AX64"/>
  <c i="9"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26"/>
  <c r="BH126"/>
  <c r="BG126"/>
  <c r="BF126"/>
  <c r="T126"/>
  <c r="R126"/>
  <c r="P126"/>
  <c r="BI125"/>
  <c r="BH125"/>
  <c r="BG125"/>
  <c r="BF125"/>
  <c r="T125"/>
  <c r="R125"/>
  <c r="P125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89"/>
  <c r="BH89"/>
  <c r="BG89"/>
  <c r="BF89"/>
  <c r="T89"/>
  <c r="T88"/>
  <c r="T87"/>
  <c r="R89"/>
  <c r="R88"/>
  <c r="R87"/>
  <c r="P89"/>
  <c r="P88"/>
  <c r="P87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8" r="J39"/>
  <c r="J38"/>
  <c i="1" r="AY63"/>
  <c i="8" r="J37"/>
  <c i="1" r="AX63"/>
  <c i="8"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T234"/>
  <c r="R235"/>
  <c r="R234"/>
  <c r="P235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16"/>
  <c r="BH216"/>
  <c r="BG216"/>
  <c r="BF216"/>
  <c r="T216"/>
  <c r="R216"/>
  <c r="P216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T179"/>
  <c r="R180"/>
  <c r="R179"/>
  <c r="P180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4"/>
  <c r="BH164"/>
  <c r="BG164"/>
  <c r="BF164"/>
  <c r="T164"/>
  <c r="R164"/>
  <c r="P164"/>
  <c r="BI161"/>
  <c r="BH161"/>
  <c r="BG161"/>
  <c r="BF161"/>
  <c r="T161"/>
  <c r="R161"/>
  <c r="P161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6"/>
  <c r="BH126"/>
  <c r="BG126"/>
  <c r="BF126"/>
  <c r="T126"/>
  <c r="R126"/>
  <c r="P126"/>
  <c r="BI123"/>
  <c r="BH123"/>
  <c r="BG123"/>
  <c r="BF123"/>
  <c r="T123"/>
  <c r="R123"/>
  <c r="P123"/>
  <c r="BI117"/>
  <c r="BH117"/>
  <c r="BG117"/>
  <c r="BF117"/>
  <c r="T117"/>
  <c r="R117"/>
  <c r="P117"/>
  <c r="BI111"/>
  <c r="BH111"/>
  <c r="BG111"/>
  <c r="BF111"/>
  <c r="T111"/>
  <c r="R111"/>
  <c r="P111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59"/>
  <c r="J19"/>
  <c r="J14"/>
  <c r="J89"/>
  <c r="E7"/>
  <c r="E50"/>
  <c i="7" r="J39"/>
  <c r="J38"/>
  <c i="1" r="AY62"/>
  <c i="7" r="J37"/>
  <c i="1" r="AX62"/>
  <c i="7" r="BI453"/>
  <c r="BH453"/>
  <c r="BG453"/>
  <c r="BF453"/>
  <c r="T453"/>
  <c r="T452"/>
  <c r="R453"/>
  <c r="R452"/>
  <c r="P453"/>
  <c r="P452"/>
  <c r="BI447"/>
  <c r="BH447"/>
  <c r="BG447"/>
  <c r="BF447"/>
  <c r="T447"/>
  <c r="R447"/>
  <c r="P447"/>
  <c r="BI442"/>
  <c r="BH442"/>
  <c r="BG442"/>
  <c r="BF442"/>
  <c r="T442"/>
  <c r="R442"/>
  <c r="P442"/>
  <c r="BI439"/>
  <c r="BH439"/>
  <c r="BG439"/>
  <c r="BF439"/>
  <c r="T439"/>
  <c r="R439"/>
  <c r="P439"/>
  <c r="BI435"/>
  <c r="BH435"/>
  <c r="BG435"/>
  <c r="BF435"/>
  <c r="T435"/>
  <c r="R435"/>
  <c r="P435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2"/>
  <c r="BH422"/>
  <c r="BG422"/>
  <c r="BF422"/>
  <c r="T422"/>
  <c r="R422"/>
  <c r="P422"/>
  <c r="BI419"/>
  <c r="BH419"/>
  <c r="BG419"/>
  <c r="BF419"/>
  <c r="T419"/>
  <c r="R419"/>
  <c r="P419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1"/>
  <c r="BH381"/>
  <c r="BG381"/>
  <c r="BF381"/>
  <c r="T381"/>
  <c r="R381"/>
  <c r="P381"/>
  <c r="BI378"/>
  <c r="BH378"/>
  <c r="BG378"/>
  <c r="BF378"/>
  <c r="T378"/>
  <c r="R378"/>
  <c r="P378"/>
  <c r="BI376"/>
  <c r="BH376"/>
  <c r="BG376"/>
  <c r="BF376"/>
  <c r="T376"/>
  <c r="R376"/>
  <c r="P376"/>
  <c r="BI372"/>
  <c r="BH372"/>
  <c r="BG372"/>
  <c r="BF372"/>
  <c r="T372"/>
  <c r="R372"/>
  <c r="P372"/>
  <c r="BI369"/>
  <c r="BH369"/>
  <c r="BG369"/>
  <c r="BF369"/>
  <c r="T369"/>
  <c r="R369"/>
  <c r="P369"/>
  <c r="BI365"/>
  <c r="BH365"/>
  <c r="BG365"/>
  <c r="BF365"/>
  <c r="T365"/>
  <c r="R365"/>
  <c r="P365"/>
  <c r="BI362"/>
  <c r="BH362"/>
  <c r="BG362"/>
  <c r="BF362"/>
  <c r="T362"/>
  <c r="R362"/>
  <c r="P362"/>
  <c r="BI356"/>
  <c r="BH356"/>
  <c r="BG356"/>
  <c r="BF356"/>
  <c r="T356"/>
  <c r="R356"/>
  <c r="P356"/>
  <c r="BI354"/>
  <c r="BH354"/>
  <c r="BG354"/>
  <c r="BF354"/>
  <c r="T354"/>
  <c r="R354"/>
  <c r="P354"/>
  <c r="BI349"/>
  <c r="BH349"/>
  <c r="BG349"/>
  <c r="BF349"/>
  <c r="T349"/>
  <c r="R349"/>
  <c r="P349"/>
  <c r="BI346"/>
  <c r="BH346"/>
  <c r="BG346"/>
  <c r="BF346"/>
  <c r="T346"/>
  <c r="R346"/>
  <c r="P346"/>
  <c r="BI342"/>
  <c r="BH342"/>
  <c r="BG342"/>
  <c r="BF342"/>
  <c r="T342"/>
  <c r="R342"/>
  <c r="P342"/>
  <c r="BI340"/>
  <c r="BH340"/>
  <c r="BG340"/>
  <c r="BF340"/>
  <c r="T340"/>
  <c r="R340"/>
  <c r="P340"/>
  <c r="BI335"/>
  <c r="BH335"/>
  <c r="BG335"/>
  <c r="BF335"/>
  <c r="T335"/>
  <c r="R335"/>
  <c r="P335"/>
  <c r="BI334"/>
  <c r="BH334"/>
  <c r="BG334"/>
  <c r="BF334"/>
  <c r="T334"/>
  <c r="R334"/>
  <c r="P334"/>
  <c r="BI331"/>
  <c r="BH331"/>
  <c r="BG331"/>
  <c r="BF331"/>
  <c r="T331"/>
  <c r="R331"/>
  <c r="P331"/>
  <c r="BI325"/>
  <c r="BH325"/>
  <c r="BG325"/>
  <c r="BF325"/>
  <c r="T325"/>
  <c r="R325"/>
  <c r="P325"/>
  <c r="BI321"/>
  <c r="BH321"/>
  <c r="BG321"/>
  <c r="BF321"/>
  <c r="T321"/>
  <c r="T320"/>
  <c r="R321"/>
  <c r="R320"/>
  <c r="P321"/>
  <c r="P320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T281"/>
  <c r="R282"/>
  <c r="R281"/>
  <c r="P282"/>
  <c r="P281"/>
  <c r="BI278"/>
  <c r="BH278"/>
  <c r="BG278"/>
  <c r="BF278"/>
  <c r="T278"/>
  <c r="R278"/>
  <c r="P278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49"/>
  <c r="BH249"/>
  <c r="BG249"/>
  <c r="BF249"/>
  <c r="T249"/>
  <c r="R249"/>
  <c r="P249"/>
  <c r="BI246"/>
  <c r="BH246"/>
  <c r="BG246"/>
  <c r="BF246"/>
  <c r="T246"/>
  <c r="R246"/>
  <c r="P246"/>
  <c r="BI240"/>
  <c r="BH240"/>
  <c r="BG240"/>
  <c r="BF240"/>
  <c r="T240"/>
  <c r="R240"/>
  <c r="P240"/>
  <c r="BI238"/>
  <c r="BH238"/>
  <c r="BG238"/>
  <c r="BF238"/>
  <c r="T238"/>
  <c r="R238"/>
  <c r="P238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0"/>
  <c r="BH180"/>
  <c r="BG180"/>
  <c r="BF180"/>
  <c r="T180"/>
  <c r="R180"/>
  <c r="P180"/>
  <c r="BI178"/>
  <c r="BH178"/>
  <c r="BG178"/>
  <c r="BF178"/>
  <c r="T178"/>
  <c r="R178"/>
  <c r="P178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1"/>
  <c r="BH161"/>
  <c r="BG161"/>
  <c r="BF161"/>
  <c r="T161"/>
  <c r="R161"/>
  <c r="P161"/>
  <c r="BI157"/>
  <c r="BH157"/>
  <c r="BG157"/>
  <c r="BF157"/>
  <c r="T157"/>
  <c r="R157"/>
  <c r="P157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8"/>
  <c r="BH128"/>
  <c r="BG128"/>
  <c r="BF128"/>
  <c r="T128"/>
  <c r="R128"/>
  <c r="P128"/>
  <c r="BI122"/>
  <c r="BH122"/>
  <c r="BG122"/>
  <c r="BF122"/>
  <c r="T122"/>
  <c r="R122"/>
  <c r="P122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J103"/>
  <c r="J102"/>
  <c r="F102"/>
  <c r="F100"/>
  <c r="E98"/>
  <c r="J59"/>
  <c r="J58"/>
  <c r="F58"/>
  <c r="F56"/>
  <c r="E54"/>
  <c r="J20"/>
  <c r="E20"/>
  <c r="F103"/>
  <c r="J19"/>
  <c r="J14"/>
  <c r="J56"/>
  <c r="E7"/>
  <c r="E50"/>
  <c i="6" r="J37"/>
  <c r="J36"/>
  <c i="1" r="AY60"/>
  <c i="6" r="J35"/>
  <c i="1" r="AX60"/>
  <c i="6"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T261"/>
  <c r="R262"/>
  <c r="R261"/>
  <c r="P262"/>
  <c r="P261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J108"/>
  <c r="J107"/>
  <c r="F107"/>
  <c r="F105"/>
  <c r="E103"/>
  <c r="J55"/>
  <c r="J54"/>
  <c r="F54"/>
  <c r="F52"/>
  <c r="E50"/>
  <c r="J18"/>
  <c r="E18"/>
  <c r="F108"/>
  <c r="J17"/>
  <c r="J12"/>
  <c r="J105"/>
  <c r="E7"/>
  <c r="E48"/>
  <c i="5" r="J39"/>
  <c r="J38"/>
  <c i="1" r="AY59"/>
  <c i="5" r="J37"/>
  <c i="1" r="AX59"/>
  <c i="5" r="BI280"/>
  <c r="BH280"/>
  <c r="BG280"/>
  <c r="BF280"/>
  <c r="T280"/>
  <c r="T279"/>
  <c r="R280"/>
  <c r="R279"/>
  <c r="P280"/>
  <c r="P279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3"/>
  <c r="BH263"/>
  <c r="BG263"/>
  <c r="BF263"/>
  <c r="T263"/>
  <c r="R263"/>
  <c r="P263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3"/>
  <c r="BH233"/>
  <c r="BG233"/>
  <c r="BF233"/>
  <c r="T233"/>
  <c r="R233"/>
  <c r="P233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18"/>
  <c r="BH218"/>
  <c r="BG218"/>
  <c r="BF218"/>
  <c r="T218"/>
  <c r="T217"/>
  <c r="R218"/>
  <c r="R217"/>
  <c r="P218"/>
  <c r="P217"/>
  <c r="BI215"/>
  <c r="BH215"/>
  <c r="BG215"/>
  <c r="BF215"/>
  <c r="T215"/>
  <c r="R215"/>
  <c r="P215"/>
  <c r="BI212"/>
  <c r="BH212"/>
  <c r="BG212"/>
  <c r="BF212"/>
  <c r="T212"/>
  <c r="R212"/>
  <c r="P212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3"/>
  <c r="BH173"/>
  <c r="BG173"/>
  <c r="BF173"/>
  <c r="T173"/>
  <c r="R173"/>
  <c r="P173"/>
  <c r="BI171"/>
  <c r="BH171"/>
  <c r="BG171"/>
  <c r="BF171"/>
  <c r="T171"/>
  <c r="R171"/>
  <c r="P171"/>
  <c r="BI166"/>
  <c r="BH166"/>
  <c r="BG166"/>
  <c r="BF166"/>
  <c r="T166"/>
  <c r="R166"/>
  <c r="P166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J91"/>
  <c r="J90"/>
  <c r="F90"/>
  <c r="F88"/>
  <c r="E86"/>
  <c r="J59"/>
  <c r="J58"/>
  <c r="F58"/>
  <c r="F56"/>
  <c r="E54"/>
  <c r="J20"/>
  <c r="E20"/>
  <c r="F59"/>
  <c r="J19"/>
  <c r="J14"/>
  <c r="J88"/>
  <c r="E7"/>
  <c r="E50"/>
  <c i="4" r="J39"/>
  <c r="J38"/>
  <c i="1" r="AY58"/>
  <c i="4" r="J37"/>
  <c i="1" r="AX58"/>
  <c i="4" r="BI305"/>
  <c r="BH305"/>
  <c r="BG305"/>
  <c r="BF305"/>
  <c r="T305"/>
  <c r="T304"/>
  <c r="R305"/>
  <c r="R304"/>
  <c r="P305"/>
  <c r="P304"/>
  <c r="BI301"/>
  <c r="BH301"/>
  <c r="BG301"/>
  <c r="BF301"/>
  <c r="T301"/>
  <c r="R301"/>
  <c r="P301"/>
  <c r="BI297"/>
  <c r="BH297"/>
  <c r="BG297"/>
  <c r="BF297"/>
  <c r="T297"/>
  <c r="R297"/>
  <c r="P297"/>
  <c r="BI292"/>
  <c r="BH292"/>
  <c r="BG292"/>
  <c r="BF292"/>
  <c r="T292"/>
  <c r="R292"/>
  <c r="P292"/>
  <c r="BI289"/>
  <c r="BH289"/>
  <c r="BG289"/>
  <c r="BF289"/>
  <c r="T289"/>
  <c r="R289"/>
  <c r="P289"/>
  <c r="BI287"/>
  <c r="BH287"/>
  <c r="BG287"/>
  <c r="BF287"/>
  <c r="T287"/>
  <c r="R287"/>
  <c r="P287"/>
  <c r="BI283"/>
  <c r="BH283"/>
  <c r="BG283"/>
  <c r="BF283"/>
  <c r="T283"/>
  <c r="R283"/>
  <c r="P283"/>
  <c r="BI280"/>
  <c r="BH280"/>
  <c r="BG280"/>
  <c r="BF280"/>
  <c r="T280"/>
  <c r="R280"/>
  <c r="P280"/>
  <c r="BI275"/>
  <c r="BH275"/>
  <c r="BG275"/>
  <c r="BF275"/>
  <c r="T275"/>
  <c r="R275"/>
  <c r="P275"/>
  <c r="BI266"/>
  <c r="BH266"/>
  <c r="BG266"/>
  <c r="BF266"/>
  <c r="T266"/>
  <c r="R266"/>
  <c r="P266"/>
  <c r="BI257"/>
  <c r="BH257"/>
  <c r="BG257"/>
  <c r="BF257"/>
  <c r="T257"/>
  <c r="R257"/>
  <c r="P257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2"/>
  <c r="BH222"/>
  <c r="BG222"/>
  <c r="BF222"/>
  <c r="T222"/>
  <c r="R222"/>
  <c r="P222"/>
  <c r="BI220"/>
  <c r="BH220"/>
  <c r="BG220"/>
  <c r="BF220"/>
  <c r="T220"/>
  <c r="R220"/>
  <c r="P220"/>
  <c r="BI215"/>
  <c r="BH215"/>
  <c r="BG215"/>
  <c r="BF215"/>
  <c r="T215"/>
  <c r="R215"/>
  <c r="P215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5"/>
  <c r="BH185"/>
  <c r="BG185"/>
  <c r="BF185"/>
  <c r="T185"/>
  <c r="R185"/>
  <c r="P185"/>
  <c r="BI177"/>
  <c r="BH177"/>
  <c r="BG177"/>
  <c r="BF177"/>
  <c r="T177"/>
  <c r="R177"/>
  <c r="P177"/>
  <c r="BI170"/>
  <c r="BH170"/>
  <c r="BG170"/>
  <c r="BF170"/>
  <c r="T170"/>
  <c r="R170"/>
  <c r="P170"/>
  <c r="BI166"/>
  <c r="BH166"/>
  <c r="BG166"/>
  <c r="BF166"/>
  <c r="T166"/>
  <c r="R166"/>
  <c r="P166"/>
  <c r="BI157"/>
  <c r="BH157"/>
  <c r="BG157"/>
  <c r="BF157"/>
  <c r="T157"/>
  <c r="R157"/>
  <c r="P157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18"/>
  <c r="BH118"/>
  <c r="BG118"/>
  <c r="BF118"/>
  <c r="T118"/>
  <c r="R118"/>
  <c r="P118"/>
  <c r="BI113"/>
  <c r="BH113"/>
  <c r="BG113"/>
  <c r="BF113"/>
  <c r="T113"/>
  <c r="R113"/>
  <c r="P113"/>
  <c r="BI108"/>
  <c r="BH108"/>
  <c r="BG108"/>
  <c r="BF108"/>
  <c r="T108"/>
  <c r="R108"/>
  <c r="P108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85"/>
  <c r="E7"/>
  <c r="E79"/>
  <c i="3" r="J37"/>
  <c r="J36"/>
  <c i="1" r="AY56"/>
  <c i="3" r="J35"/>
  <c i="1" r="AX56"/>
  <c i="3" r="BI352"/>
  <c r="BH352"/>
  <c r="BG352"/>
  <c r="BF352"/>
  <c r="T352"/>
  <c r="T351"/>
  <c r="R352"/>
  <c r="R351"/>
  <c r="P352"/>
  <c r="P351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29"/>
  <c r="BH329"/>
  <c r="BG329"/>
  <c r="BF329"/>
  <c r="T329"/>
  <c r="R329"/>
  <c r="P329"/>
  <c r="BI328"/>
  <c r="BH328"/>
  <c r="BG328"/>
  <c r="BF328"/>
  <c r="T328"/>
  <c r="R328"/>
  <c r="P328"/>
  <c r="BI325"/>
  <c r="BH325"/>
  <c r="BG325"/>
  <c r="BF325"/>
  <c r="T325"/>
  <c r="R325"/>
  <c r="P325"/>
  <c r="BI324"/>
  <c r="BH324"/>
  <c r="BG324"/>
  <c r="BF324"/>
  <c r="T324"/>
  <c r="R324"/>
  <c r="P324"/>
  <c r="BI321"/>
  <c r="BH321"/>
  <c r="BG321"/>
  <c r="BF321"/>
  <c r="T321"/>
  <c r="R321"/>
  <c r="P321"/>
  <c r="BI320"/>
  <c r="BH320"/>
  <c r="BG320"/>
  <c r="BF320"/>
  <c r="T320"/>
  <c r="R320"/>
  <c r="P320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2"/>
  <c r="BH312"/>
  <c r="BG312"/>
  <c r="BF312"/>
  <c r="T312"/>
  <c r="R312"/>
  <c r="P312"/>
  <c r="BI305"/>
  <c r="BH305"/>
  <c r="BG305"/>
  <c r="BF305"/>
  <c r="T305"/>
  <c r="R305"/>
  <c r="P305"/>
  <c r="BI302"/>
  <c r="BH302"/>
  <c r="BG302"/>
  <c r="BF302"/>
  <c r="T302"/>
  <c r="R302"/>
  <c r="P302"/>
  <c r="BI301"/>
  <c r="BH301"/>
  <c r="BG301"/>
  <c r="BF301"/>
  <c r="T301"/>
  <c r="R301"/>
  <c r="P301"/>
  <c r="BI294"/>
  <c r="BH294"/>
  <c r="BG294"/>
  <c r="BF294"/>
  <c r="T294"/>
  <c r="R294"/>
  <c r="P294"/>
  <c r="BI292"/>
  <c r="BH292"/>
  <c r="BG292"/>
  <c r="BF292"/>
  <c r="T292"/>
  <c r="R292"/>
  <c r="P292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6"/>
  <c r="BH266"/>
  <c r="BG266"/>
  <c r="BF266"/>
  <c r="T266"/>
  <c r="R266"/>
  <c r="P266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2"/>
  <c r="BH252"/>
  <c r="BG252"/>
  <c r="BF252"/>
  <c r="T252"/>
  <c r="R252"/>
  <c r="P252"/>
  <c r="BI244"/>
  <c r="BH244"/>
  <c r="BG244"/>
  <c r="BF244"/>
  <c r="T244"/>
  <c r="R244"/>
  <c r="P244"/>
  <c r="BI241"/>
  <c r="BH241"/>
  <c r="BG241"/>
  <c r="BF241"/>
  <c r="T241"/>
  <c r="R241"/>
  <c r="P241"/>
  <c r="BI232"/>
  <c r="BH232"/>
  <c r="BG232"/>
  <c r="BF232"/>
  <c r="T232"/>
  <c r="T223"/>
  <c r="R232"/>
  <c r="R223"/>
  <c r="P232"/>
  <c r="P223"/>
  <c r="BI224"/>
  <c r="BH224"/>
  <c r="BG224"/>
  <c r="BF224"/>
  <c r="T224"/>
  <c r="R224"/>
  <c r="P224"/>
  <c r="BI221"/>
  <c r="BH221"/>
  <c r="BG221"/>
  <c r="BF221"/>
  <c r="T221"/>
  <c r="R221"/>
  <c r="P221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5"/>
  <c r="BH165"/>
  <c r="BG165"/>
  <c r="BF165"/>
  <c r="T165"/>
  <c r="R165"/>
  <c r="P165"/>
  <c r="BI159"/>
  <c r="BH159"/>
  <c r="BG159"/>
  <c r="BF159"/>
  <c r="T159"/>
  <c r="R159"/>
  <c r="P159"/>
  <c r="BI152"/>
  <c r="BH152"/>
  <c r="BG152"/>
  <c r="BF152"/>
  <c r="T152"/>
  <c r="R152"/>
  <c r="P152"/>
  <c r="BI145"/>
  <c r="BH145"/>
  <c r="BG145"/>
  <c r="BF145"/>
  <c r="T145"/>
  <c r="R145"/>
  <c r="P145"/>
  <c r="BI138"/>
  <c r="BH138"/>
  <c r="BG138"/>
  <c r="BF138"/>
  <c r="T138"/>
  <c r="R138"/>
  <c r="P138"/>
  <c r="BI135"/>
  <c r="BH135"/>
  <c r="BG135"/>
  <c r="BF135"/>
  <c r="T135"/>
  <c r="R135"/>
  <c r="P135"/>
  <c r="BI128"/>
  <c r="BH128"/>
  <c r="BG128"/>
  <c r="BF128"/>
  <c r="T128"/>
  <c r="R128"/>
  <c r="P128"/>
  <c r="BI121"/>
  <c r="BH121"/>
  <c r="BG121"/>
  <c r="BF121"/>
  <c r="T121"/>
  <c r="R121"/>
  <c r="P121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2"/>
  <c r="BH102"/>
  <c r="BG102"/>
  <c r="BF102"/>
  <c r="T102"/>
  <c r="R102"/>
  <c r="P102"/>
  <c r="BI99"/>
  <c r="BH99"/>
  <c r="BG99"/>
  <c r="BF99"/>
  <c r="T99"/>
  <c r="R99"/>
  <c r="P99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48"/>
  <c i="2" r="J37"/>
  <c r="J36"/>
  <c i="1" r="AY55"/>
  <c i="2" r="J35"/>
  <c i="1" r="AX55"/>
  <c i="2"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5"/>
  <c r="BH395"/>
  <c r="BG395"/>
  <c r="BF395"/>
  <c r="T395"/>
  <c r="R395"/>
  <c r="P395"/>
  <c r="BI391"/>
  <c r="BH391"/>
  <c r="BG391"/>
  <c r="BF391"/>
  <c r="T391"/>
  <c r="T390"/>
  <c r="R391"/>
  <c r="R390"/>
  <c r="P391"/>
  <c r="P390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6"/>
  <c r="BH376"/>
  <c r="BG376"/>
  <c r="BF376"/>
  <c r="T376"/>
  <c r="R376"/>
  <c r="P376"/>
  <c r="BI375"/>
  <c r="BH375"/>
  <c r="BG375"/>
  <c r="BF375"/>
  <c r="T375"/>
  <c r="R375"/>
  <c r="P375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57"/>
  <c r="BH357"/>
  <c r="BG357"/>
  <c r="BF357"/>
  <c r="T357"/>
  <c r="R357"/>
  <c r="P357"/>
  <c r="BI356"/>
  <c r="BH356"/>
  <c r="BG356"/>
  <c r="BF356"/>
  <c r="T356"/>
  <c r="R356"/>
  <c r="P356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7"/>
  <c r="BH347"/>
  <c r="BG347"/>
  <c r="BF347"/>
  <c r="T347"/>
  <c r="R347"/>
  <c r="P347"/>
  <c r="BI346"/>
  <c r="BH346"/>
  <c r="BG346"/>
  <c r="BF346"/>
  <c r="T346"/>
  <c r="R346"/>
  <c r="P346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6"/>
  <c r="BH326"/>
  <c r="BG326"/>
  <c r="BF326"/>
  <c r="T326"/>
  <c r="R326"/>
  <c r="P326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1"/>
  <c r="BH301"/>
  <c r="BG301"/>
  <c r="BF301"/>
  <c r="T301"/>
  <c r="R301"/>
  <c r="P301"/>
  <c r="BI299"/>
  <c r="BH299"/>
  <c r="BG299"/>
  <c r="BF299"/>
  <c r="T299"/>
  <c r="R299"/>
  <c r="P299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6"/>
  <c r="BH276"/>
  <c r="BG276"/>
  <c r="BF276"/>
  <c r="T276"/>
  <c r="R276"/>
  <c r="P276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5"/>
  <c r="BH265"/>
  <c r="BG265"/>
  <c r="BF265"/>
  <c r="T265"/>
  <c r="R265"/>
  <c r="P265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4"/>
  <c r="BH254"/>
  <c r="BG254"/>
  <c r="BF254"/>
  <c r="T254"/>
  <c r="R254"/>
  <c r="P254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4"/>
  <c r="BH224"/>
  <c r="BG224"/>
  <c r="BF224"/>
  <c r="T224"/>
  <c r="T223"/>
  <c r="R224"/>
  <c r="R223"/>
  <c r="P224"/>
  <c r="P223"/>
  <c r="BI221"/>
  <c r="BH221"/>
  <c r="BG221"/>
  <c r="BF221"/>
  <c r="T221"/>
  <c r="R221"/>
  <c r="P221"/>
  <c r="BI215"/>
  <c r="BH215"/>
  <c r="BG215"/>
  <c r="BF215"/>
  <c r="T215"/>
  <c r="R215"/>
  <c r="P215"/>
  <c r="BI212"/>
  <c r="BH212"/>
  <c r="BG212"/>
  <c r="BF212"/>
  <c r="T212"/>
  <c r="R212"/>
  <c r="P212"/>
  <c r="BI207"/>
  <c r="BH207"/>
  <c r="BG207"/>
  <c r="BF207"/>
  <c r="T207"/>
  <c r="R207"/>
  <c r="P207"/>
  <c r="BI204"/>
  <c r="BH204"/>
  <c r="BG204"/>
  <c r="BF204"/>
  <c r="T204"/>
  <c r="R204"/>
  <c r="P204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0"/>
  <c r="BH140"/>
  <c r="BG140"/>
  <c r="BF140"/>
  <c r="T140"/>
  <c r="R140"/>
  <c r="P140"/>
  <c r="BI134"/>
  <c r="BH134"/>
  <c r="BG134"/>
  <c r="BF134"/>
  <c r="T134"/>
  <c r="R134"/>
  <c r="P134"/>
  <c r="BI128"/>
  <c r="BH128"/>
  <c r="BG128"/>
  <c r="BF128"/>
  <c r="T128"/>
  <c r="R128"/>
  <c r="P128"/>
  <c r="BI123"/>
  <c r="BH123"/>
  <c r="BG123"/>
  <c r="BF123"/>
  <c r="T123"/>
  <c r="R123"/>
  <c r="P123"/>
  <c r="BI118"/>
  <c r="BH118"/>
  <c r="BG118"/>
  <c r="BF118"/>
  <c r="T118"/>
  <c r="R118"/>
  <c r="P118"/>
  <c r="BI113"/>
  <c r="BH113"/>
  <c r="BG113"/>
  <c r="BF113"/>
  <c r="T113"/>
  <c r="R113"/>
  <c r="P113"/>
  <c r="BI110"/>
  <c r="BH110"/>
  <c r="BG110"/>
  <c r="BF110"/>
  <c r="T110"/>
  <c r="R110"/>
  <c r="P110"/>
  <c r="BI105"/>
  <c r="BH105"/>
  <c r="BG105"/>
  <c r="BF105"/>
  <c r="T105"/>
  <c r="R105"/>
  <c r="P105"/>
  <c r="BI102"/>
  <c r="BH102"/>
  <c r="BG102"/>
  <c r="BF102"/>
  <c r="T102"/>
  <c r="R102"/>
  <c r="P102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55"/>
  <c r="J17"/>
  <c r="J12"/>
  <c r="J83"/>
  <c r="E7"/>
  <c r="E79"/>
  <c i="1" r="L50"/>
  <c r="AM50"/>
  <c r="AM49"/>
  <c r="L49"/>
  <c r="AM47"/>
  <c r="L47"/>
  <c r="L45"/>
  <c r="L44"/>
  <c i="2" r="BK207"/>
  <c r="J105"/>
  <c i="3" r="BK187"/>
  <c r="BK145"/>
  <c i="4" r="J234"/>
  <c i="5" r="BK198"/>
  <c i="6" r="J183"/>
  <c r="BK181"/>
  <c r="J175"/>
  <c r="BK360"/>
  <c i="7" r="J325"/>
  <c i="8" r="BK243"/>
  <c i="9" r="BK89"/>
  <c i="2" r="J332"/>
  <c r="BK410"/>
  <c i="3" r="BK159"/>
  <c i="4" r="J222"/>
  <c i="5" r="BK244"/>
  <c i="6" r="J309"/>
  <c i="2" r="BK153"/>
  <c r="J110"/>
  <c i="3" r="J88"/>
  <c r="BK181"/>
  <c r="BK301"/>
  <c i="4" r="BK206"/>
  <c i="5" r="J207"/>
  <c i="6" r="BK404"/>
  <c r="J222"/>
  <c r="BK183"/>
  <c i="7" r="BK141"/>
  <c r="BK362"/>
  <c i="8" r="J265"/>
  <c i="2" r="BK332"/>
  <c r="J266"/>
  <c r="BK338"/>
  <c r="J221"/>
  <c i="3" r="J305"/>
  <c i="4" r="J170"/>
  <c i="5" r="BK129"/>
  <c i="6" r="J189"/>
  <c r="J138"/>
  <c r="BK302"/>
  <c r="BK298"/>
  <c r="BK163"/>
  <c r="J402"/>
  <c i="7" r="J260"/>
  <c r="BK439"/>
  <c i="8" r="J143"/>
  <c i="9" r="J112"/>
  <c i="2" r="BK176"/>
  <c r="J407"/>
  <c i="3" r="BK211"/>
  <c i="4" r="J201"/>
  <c i="5" r="BK270"/>
  <c i="6" r="J286"/>
  <c r="BK309"/>
  <c r="BK223"/>
  <c r="J192"/>
  <c i="7" r="BK233"/>
  <c r="J286"/>
  <c i="8" r="BK135"/>
  <c i="9" r="J89"/>
  <c r="BK136"/>
  <c i="2" r="BK180"/>
  <c r="J102"/>
  <c r="J248"/>
  <c i="3" r="J244"/>
  <c i="5" r="J138"/>
  <c r="J254"/>
  <c i="6" r="J225"/>
  <c r="J219"/>
  <c r="BK173"/>
  <c r="J149"/>
  <c r="J157"/>
  <c i="7" r="J185"/>
  <c r="BK335"/>
  <c i="8" r="BK260"/>
  <c i="10" r="BK112"/>
  <c i="2" r="BK316"/>
  <c r="BK331"/>
  <c i="3" r="J90"/>
  <c i="4" r="BK231"/>
  <c i="5" r="J256"/>
  <c i="6" r="BK200"/>
  <c r="BK234"/>
  <c r="J231"/>
  <c r="J201"/>
  <c r="J404"/>
  <c r="J179"/>
  <c i="7" r="BK331"/>
  <c i="8" r="J226"/>
  <c r="BK117"/>
  <c i="10" r="J102"/>
  <c i="3" r="BK252"/>
  <c r="BK207"/>
  <c i="4" r="BK177"/>
  <c i="5" r="J120"/>
  <c i="6" r="J308"/>
  <c r="J310"/>
  <c r="J163"/>
  <c r="BK154"/>
  <c i="7" r="J318"/>
  <c r="BK202"/>
  <c i="8" r="BK255"/>
  <c r="BK201"/>
  <c i="10" r="J92"/>
  <c i="2" r="BK293"/>
  <c r="BK373"/>
  <c r="J281"/>
  <c i="3" r="J352"/>
  <c i="5" r="J241"/>
  <c r="J136"/>
  <c i="6" r="J243"/>
  <c r="BK211"/>
  <c r="J208"/>
  <c r="BK417"/>
  <c r="J140"/>
  <c i="7" r="J306"/>
  <c i="8" r="BK169"/>
  <c i="10" r="BK101"/>
  <c i="2" r="J224"/>
  <c i="3" r="J292"/>
  <c i="4" r="J108"/>
  <c i="5" r="BK280"/>
  <c i="6" r="J407"/>
  <c r="BK376"/>
  <c r="BK251"/>
  <c r="BK400"/>
  <c i="7" r="BK145"/>
  <c r="J128"/>
  <c i="8" r="J207"/>
  <c r="J222"/>
  <c i="2" r="J376"/>
  <c r="BK280"/>
  <c r="BK352"/>
  <c i="4" r="J244"/>
  <c i="5" r="BK258"/>
  <c i="6" r="BK247"/>
  <c r="BK338"/>
  <c i="2" r="BK159"/>
  <c r="BK265"/>
  <c i="3" r="J121"/>
  <c r="J138"/>
  <c i="4" r="J292"/>
  <c i="5" r="J244"/>
  <c i="6" r="J335"/>
  <c r="BK345"/>
  <c r="J306"/>
  <c r="J127"/>
  <c i="7" r="BK381"/>
  <c r="BK133"/>
  <c i="8" r="BK188"/>
  <c r="J199"/>
  <c i="2" r="BK243"/>
  <c r="J123"/>
  <c r="J159"/>
  <c i="3" r="J329"/>
  <c i="4" r="BK240"/>
  <c i="5" r="J179"/>
  <c i="6" r="J383"/>
  <c r="BK399"/>
  <c r="BK145"/>
  <c r="BK318"/>
  <c r="J171"/>
  <c r="J232"/>
  <c i="7" r="BK227"/>
  <c r="BK166"/>
  <c i="8" r="BK156"/>
  <c i="10" r="BK109"/>
  <c i="2" r="J346"/>
  <c r="BK166"/>
  <c i="3" r="BK332"/>
  <c i="4" r="BK266"/>
  <c i="5" r="BK241"/>
  <c i="6" r="BK121"/>
  <c r="J362"/>
  <c r="BK144"/>
  <c r="BK207"/>
  <c r="BK355"/>
  <c i="7" r="J389"/>
  <c r="J316"/>
  <c i="8" r="J98"/>
  <c i="9" r="J93"/>
  <c i="2" r="J306"/>
  <c r="BK335"/>
  <c i="3" r="J343"/>
  <c i="4" r="BK287"/>
  <c i="5" r="BK191"/>
  <c i="6" r="J363"/>
  <c r="J276"/>
  <c r="BK233"/>
  <c r="BK155"/>
  <c r="BK405"/>
  <c i="7" r="BK178"/>
  <c i="8" r="J105"/>
  <c i="9" r="J111"/>
  <c i="2" r="J241"/>
  <c r="BK411"/>
  <c i="3" r="BK312"/>
  <c r="BK204"/>
  <c i="4" r="BK97"/>
  <c i="6" r="BK270"/>
  <c r="J147"/>
  <c r="BK194"/>
  <c r="J315"/>
  <c r="BK175"/>
  <c i="7" r="J257"/>
  <c r="J432"/>
  <c i="8" r="BK232"/>
  <c i="9" r="BK125"/>
  <c i="2" r="BK322"/>
  <c i="3" r="BK325"/>
  <c i="4" r="BK166"/>
  <c i="5" r="BK100"/>
  <c r="J205"/>
  <c i="6" r="J240"/>
  <c r="BK124"/>
  <c r="BK205"/>
  <c r="BK196"/>
  <c r="J410"/>
  <c i="7" r="J392"/>
  <c r="BK136"/>
  <c i="8" r="J102"/>
  <c i="10" r="BK88"/>
  <c i="2" r="J269"/>
  <c r="J411"/>
  <c r="J113"/>
  <c i="3" r="J200"/>
  <c i="4" r="J196"/>
  <c i="5" r="J218"/>
  <c i="6" r="J384"/>
  <c r="J129"/>
  <c r="J350"/>
  <c r="J337"/>
  <c i="7" r="J395"/>
  <c r="J233"/>
  <c i="8" r="BK139"/>
  <c i="9" r="BK118"/>
  <c i="2" r="J164"/>
  <c r="BK241"/>
  <c i="3" r="J135"/>
  <c i="4" r="J148"/>
  <c i="5" r="BK134"/>
  <c i="6" r="BK369"/>
  <c r="BK245"/>
  <c r="J252"/>
  <c r="J226"/>
  <c r="BK357"/>
  <c r="BK180"/>
  <c i="7" r="J178"/>
  <c i="8" r="J153"/>
  <c i="9" r="BK93"/>
  <c i="2" r="J326"/>
  <c r="BK272"/>
  <c r="BK364"/>
  <c i="3" r="BK280"/>
  <c i="4" r="BK305"/>
  <c i="6" r="BK344"/>
  <c r="J345"/>
  <c r="BK328"/>
  <c r="BK166"/>
  <c i="7" r="J369"/>
  <c r="J148"/>
  <c i="8" r="J200"/>
  <c i="2" r="J347"/>
  <c r="J204"/>
  <c r="BK113"/>
  <c i="3" r="J185"/>
  <c i="4" r="J289"/>
  <c i="6" r="BK336"/>
  <c r="J301"/>
  <c r="J270"/>
  <c r="BK176"/>
  <c r="J123"/>
  <c i="7" r="J246"/>
  <c r="BK417"/>
  <c i="8" r="BK111"/>
  <c i="9" r="J177"/>
  <c i="2" r="J174"/>
  <c r="BK323"/>
  <c r="J318"/>
  <c i="3" r="J211"/>
  <c i="4" r="J237"/>
  <c i="5" r="BK256"/>
  <c i="6" r="J389"/>
  <c r="J239"/>
  <c r="J296"/>
  <c r="J145"/>
  <c r="J121"/>
  <c i="7" r="J422"/>
  <c r="BK215"/>
  <c i="8" r="BK239"/>
  <c i="9" r="BK169"/>
  <c i="10" r="J112"/>
  <c i="2" r="J375"/>
  <c r="J353"/>
  <c r="J212"/>
  <c i="3" r="BK320"/>
  <c i="4" r="J185"/>
  <c i="5" r="BK263"/>
  <c i="6" r="J343"/>
  <c r="BK136"/>
  <c r="BK287"/>
  <c r="BK208"/>
  <c r="J187"/>
  <c i="7" r="J188"/>
  <c r="BK435"/>
  <c i="8" r="J117"/>
  <c i="9" r="BK172"/>
  <c i="10" r="J109"/>
  <c i="2" r="J280"/>
  <c r="BK401"/>
  <c i="3" r="BK221"/>
  <c r="J145"/>
  <c i="5" r="J149"/>
  <c i="6" r="J271"/>
  <c r="J173"/>
  <c r="J295"/>
  <c r="J117"/>
  <c r="BK169"/>
  <c i="7" r="J145"/>
  <c r="J365"/>
  <c i="8" r="J141"/>
  <c i="9" r="J149"/>
  <c i="2" r="BK346"/>
  <c r="BK308"/>
  <c r="BK375"/>
  <c i="3" r="BK214"/>
  <c i="4" r="J257"/>
  <c i="5" r="BK247"/>
  <c i="6" r="J143"/>
  <c r="BK275"/>
  <c r="BK410"/>
  <c r="BK319"/>
  <c i="7" r="J346"/>
  <c r="BK422"/>
  <c i="9" r="J154"/>
  <c i="2" r="BK371"/>
  <c r="J404"/>
  <c i="3" r="BK352"/>
  <c i="4" r="BK275"/>
  <c i="5" r="J100"/>
  <c i="6" r="J379"/>
  <c r="J275"/>
  <c r="BK416"/>
  <c r="J294"/>
  <c r="J395"/>
  <c i="7" r="BK389"/>
  <c r="BK292"/>
  <c i="9" r="BK126"/>
  <c i="2" r="BK245"/>
  <c i="3" r="J108"/>
  <c i="5" r="BK233"/>
  <c r="J110"/>
  <c i="6" r="J387"/>
  <c r="J233"/>
  <c r="J197"/>
  <c r="J299"/>
  <c r="BK151"/>
  <c i="7" r="J254"/>
  <c i="8" r="J164"/>
  <c i="9" r="J126"/>
  <c i="10" r="J88"/>
  <c i="2" r="BK321"/>
  <c r="J94"/>
  <c r="BK259"/>
  <c i="3" r="J260"/>
  <c i="4" r="BK145"/>
  <c i="5" r="J185"/>
  <c i="6" r="J312"/>
  <c r="BK244"/>
  <c r="BK363"/>
  <c r="BK148"/>
  <c r="BK209"/>
  <c r="BK274"/>
  <c i="7" r="BK206"/>
  <c r="J362"/>
  <c i="8" r="J261"/>
  <c i="9" r="J94"/>
  <c i="2" r="J409"/>
  <c r="BK184"/>
  <c i="4" r="BK250"/>
  <c i="5" r="J272"/>
  <c i="6" r="BK356"/>
  <c r="J313"/>
  <c r="J153"/>
  <c r="BK168"/>
  <c i="7" r="J136"/>
  <c r="BK414"/>
  <c i="8" r="BK204"/>
  <c i="10" r="BK92"/>
  <c i="2" r="J260"/>
  <c r="J279"/>
  <c i="3" r="BK92"/>
  <c i="4" r="BK191"/>
  <c i="5" r="J143"/>
  <c i="6" r="BK186"/>
  <c r="BK216"/>
  <c r="BK215"/>
  <c i="7" r="BK308"/>
  <c r="BK334"/>
  <c r="BK369"/>
  <c i="8" r="J224"/>
  <c i="9" r="J100"/>
  <c i="2" r="BK221"/>
  <c r="BK146"/>
  <c i="3" r="J252"/>
  <c i="4" r="BK118"/>
  <c i="5" r="BK179"/>
  <c r="J222"/>
  <c i="6" r="J319"/>
  <c r="BK354"/>
  <c r="J152"/>
  <c i="7" r="BK265"/>
  <c i="8" r="BK254"/>
  <c i="9" r="J131"/>
  <c i="2" r="J243"/>
  <c r="J395"/>
  <c i="3" r="J128"/>
  <c i="4" r="J124"/>
  <c i="5" r="J146"/>
  <c i="6" r="J332"/>
  <c r="BK222"/>
  <c r="BK396"/>
  <c r="BK358"/>
  <c i="7" r="BK230"/>
  <c r="J209"/>
  <c i="8" r="BK207"/>
  <c i="9" r="BK120"/>
  <c r="BK142"/>
  <c i="2" r="BK149"/>
  <c r="J416"/>
  <c i="3" r="J92"/>
  <c r="J338"/>
  <c i="4" r="BK201"/>
  <c i="5" r="J151"/>
  <c i="6" r="BK269"/>
  <c r="J195"/>
  <c r="BK381"/>
  <c r="J196"/>
  <c i="7" r="BK349"/>
  <c r="J190"/>
  <c i="8" r="J253"/>
  <c i="9" r="J159"/>
  <c i="2" r="BK353"/>
  <c r="BK329"/>
  <c r="BK196"/>
  <c i="3" r="J267"/>
  <c r="J262"/>
  <c r="BK88"/>
  <c i="5" r="J237"/>
  <c i="6" r="BK120"/>
  <c r="J234"/>
  <c r="J262"/>
  <c r="J266"/>
  <c r="BK138"/>
  <c i="7" r="BK196"/>
  <c i="8" r="J186"/>
  <c i="2" r="J356"/>
  <c r="J388"/>
  <c r="J272"/>
  <c i="3" r="BK172"/>
  <c i="4" r="J280"/>
  <c i="5" r="BK151"/>
  <c r="J263"/>
  <c i="6" r="BK239"/>
  <c r="BK190"/>
  <c r="BK411"/>
  <c r="BK172"/>
  <c i="7" r="BK316"/>
  <c r="J199"/>
  <c i="8" r="J255"/>
  <c i="9" r="BK156"/>
  <c i="2" r="BK239"/>
  <c r="BK299"/>
  <c i="3" r="BK328"/>
  <c i="4" r="BK244"/>
  <c i="5" r="BK196"/>
  <c i="6" r="BK262"/>
  <c r="BK337"/>
  <c r="J424"/>
  <c r="J221"/>
  <c r="BK203"/>
  <c i="8" r="J111"/>
  <c r="J232"/>
  <c i="9" r="BK151"/>
  <c i="10" r="J115"/>
  <c i="2" r="J215"/>
  <c r="BK415"/>
  <c i="3" r="J181"/>
  <c i="4" r="J246"/>
  <c i="5" r="BK222"/>
  <c i="6" r="BK115"/>
  <c r="BK330"/>
  <c r="BK226"/>
  <c r="BK424"/>
  <c r="J249"/>
  <c i="7" r="J157"/>
  <c r="J196"/>
  <c i="8" r="J139"/>
  <c i="2" r="J363"/>
  <c r="BK404"/>
  <c r="BK283"/>
  <c i="3" r="BK324"/>
  <c r="BK135"/>
  <c i="4" r="J248"/>
  <c i="5" r="BK277"/>
  <c i="6" r="J281"/>
  <c r="BK248"/>
  <c r="J303"/>
  <c r="BK332"/>
  <c i="7" r="J381"/>
  <c r="J113"/>
  <c r="BK273"/>
  <c i="8" r="BK210"/>
  <c i="9" r="J172"/>
  <c i="3" r="J321"/>
  <c i="4" r="BK134"/>
  <c i="5" r="J277"/>
  <c i="6" r="J386"/>
  <c r="J256"/>
  <c r="J146"/>
  <c r="BK153"/>
  <c i="7" r="BK395"/>
  <c r="J321"/>
  <c i="9" r="J152"/>
  <c i="2" r="BK372"/>
  <c r="BK366"/>
  <c r="J149"/>
  <c i="3" r="BK315"/>
  <c r="BK285"/>
  <c i="5" r="J258"/>
  <c r="BK250"/>
  <c i="6" r="J393"/>
  <c r="BK284"/>
  <c r="BK418"/>
  <c r="J305"/>
  <c r="BK280"/>
  <c i="7" r="J173"/>
  <c r="J447"/>
  <c i="8" r="BK265"/>
  <c i="2" r="BK313"/>
  <c r="BK215"/>
  <c i="3" r="BK341"/>
  <c i="5" r="J115"/>
  <c i="6" r="BK362"/>
  <c r="J342"/>
  <c r="J354"/>
  <c r="BK182"/>
  <c i="7" r="J414"/>
  <c i="8" r="BK133"/>
  <c i="2" r="J372"/>
  <c r="J331"/>
  <c i="3" r="BK316"/>
  <c r="BK263"/>
  <c i="5" r="J103"/>
  <c r="J122"/>
  <c i="6" r="J318"/>
  <c r="BK279"/>
  <c r="J151"/>
  <c i="7" r="J269"/>
  <c r="BK260"/>
  <c i="8" r="J133"/>
  <c i="9" r="J175"/>
  <c i="2" r="BK234"/>
  <c r="J339"/>
  <c i="3" r="BK261"/>
  <c r="BK200"/>
  <c i="4" r="BK152"/>
  <c i="6" r="BK347"/>
  <c r="J258"/>
  <c r="BK174"/>
  <c r="J150"/>
  <c r="BK229"/>
  <c i="7" r="J403"/>
  <c r="BK278"/>
  <c i="8" r="BK216"/>
  <c i="10" r="BK119"/>
  <c i="2" r="J366"/>
  <c r="BK194"/>
  <c i="3" r="BK111"/>
  <c i="4" r="BK100"/>
  <c i="5" r="J250"/>
  <c i="6" r="J264"/>
  <c r="BK252"/>
  <c r="BK146"/>
  <c r="J115"/>
  <c r="J290"/>
  <c r="J210"/>
  <c i="7" r="BK354"/>
  <c r="BK442"/>
  <c i="8" r="J204"/>
  <c i="9" r="BK111"/>
  <c i="2" r="J313"/>
  <c r="J364"/>
  <c r="J308"/>
  <c i="3" r="BK343"/>
  <c i="4" r="BK142"/>
  <c i="5" r="BK272"/>
  <c i="6" r="J164"/>
  <c r="J370"/>
  <c r="BK316"/>
  <c r="BK393"/>
  <c i="7" r="J282"/>
  <c r="J349"/>
  <c r="J331"/>
  <c i="8" r="J246"/>
  <c i="2" r="J265"/>
  <c r="J321"/>
  <c i="3" r="BK128"/>
  <c r="J165"/>
  <c r="J221"/>
  <c i="5" r="J129"/>
  <c i="6" r="BK257"/>
  <c r="J265"/>
  <c r="BK193"/>
  <c r="J336"/>
  <c r="BK217"/>
  <c i="8" r="J249"/>
  <c i="9" r="J119"/>
  <c i="2" r="BK285"/>
  <c r="J178"/>
  <c i="3" r="J316"/>
  <c i="4" r="J94"/>
  <c i="6" r="BK228"/>
  <c r="J244"/>
  <c r="J116"/>
  <c r="BK403"/>
  <c r="BK414"/>
  <c r="J155"/>
  <c i="7" r="BK303"/>
  <c i="8" r="BK246"/>
  <c r="BK249"/>
  <c i="2" r="BK281"/>
  <c r="J336"/>
  <c i="3" r="BK329"/>
  <c i="4" r="J275"/>
  <c i="5" r="J275"/>
  <c i="6" r="BK350"/>
  <c r="BK272"/>
  <c r="J257"/>
  <c r="J311"/>
  <c r="BK242"/>
  <c i="7" r="BK128"/>
  <c i="8" r="BK164"/>
  <c i="9" r="BK117"/>
  <c i="10" r="J89"/>
  <c i="2" r="J283"/>
  <c r="BK92"/>
  <c i="3" r="J328"/>
  <c i="4" r="BK257"/>
  <c i="5" r="J232"/>
  <c i="6" r="BK255"/>
  <c r="J154"/>
  <c r="J409"/>
  <c r="J205"/>
  <c r="BK189"/>
  <c i="7" r="BK447"/>
  <c i="9" r="BK94"/>
  <c i="2" r="BK237"/>
  <c r="BK416"/>
  <c i="3" r="BK165"/>
  <c r="BK334"/>
  <c i="4" r="BK280"/>
  <c i="6" r="J376"/>
  <c r="J119"/>
  <c r="J302"/>
  <c r="BK118"/>
  <c r="J280"/>
  <c r="J118"/>
  <c i="7" r="BK318"/>
  <c i="8" r="J223"/>
  <c i="9" r="J153"/>
  <c i="2" r="J239"/>
  <c i="4" r="BK129"/>
  <c r="BK113"/>
  <c i="6" r="BK361"/>
  <c r="J246"/>
  <c r="J156"/>
  <c i="3" r="BK241"/>
  <c i="4" r="BK196"/>
  <c i="5" r="BK225"/>
  <c i="6" r="BK365"/>
  <c r="BK386"/>
  <c r="J200"/>
  <c r="BK322"/>
  <c r="J228"/>
  <c i="7" r="J342"/>
  <c i="8" r="BK141"/>
  <c i="9" r="BK141"/>
  <c i="2" r="BK178"/>
  <c r="BK320"/>
  <c i="3" r="BK302"/>
  <c i="4" r="BK124"/>
  <c i="5" r="J193"/>
  <c i="6" r="BK152"/>
  <c r="BK201"/>
  <c r="BK353"/>
  <c r="BK249"/>
  <c r="BK271"/>
  <c i="7" r="BK376"/>
  <c r="BK190"/>
  <c i="9" r="BK143"/>
  <c i="2" r="BK118"/>
  <c r="J362"/>
  <c r="BK164"/>
  <c i="3" r="J207"/>
  <c i="4" r="BK170"/>
  <c i="5" r="BK185"/>
  <c i="6" r="J125"/>
  <c r="J169"/>
  <c r="BK317"/>
  <c r="J181"/>
  <c i="7" r="J212"/>
  <c i="8" r="BK151"/>
  <c i="9" r="BK131"/>
  <c i="2" r="BK414"/>
  <c r="BK266"/>
  <c i="3" r="J170"/>
  <c r="J337"/>
  <c i="5" r="J196"/>
  <c i="6" r="BK133"/>
  <c r="BK167"/>
  <c r="BK218"/>
  <c r="J255"/>
  <c r="BK384"/>
  <c i="7" r="BK325"/>
  <c r="J300"/>
  <c i="8" r="BK186"/>
  <c i="9" r="BK105"/>
  <c i="2" r="BK362"/>
  <c i="1" r="AS57"/>
  <c i="8" r="BK105"/>
  <c i="9" r="J150"/>
  <c i="2" r="BK260"/>
  <c r="J231"/>
  <c i="3" r="J259"/>
  <c r="BK267"/>
  <c i="5" r="J270"/>
  <c r="J201"/>
  <c i="6" r="BK331"/>
  <c r="BK235"/>
  <c r="BK140"/>
  <c r="J144"/>
  <c i="7" r="BK392"/>
  <c r="BK372"/>
  <c i="8" r="BK235"/>
  <c i="10" r="BK126"/>
  <c i="2" r="BK296"/>
  <c r="J357"/>
  <c i="3" r="BK90"/>
  <c r="BK244"/>
  <c r="BK152"/>
  <c i="4" r="J220"/>
  <c i="5" r="BK122"/>
  <c i="6" r="J325"/>
  <c r="BK326"/>
  <c r="BK268"/>
  <c r="J412"/>
  <c i="7" r="BK403"/>
  <c i="8" r="BK256"/>
  <c i="9" r="BK92"/>
  <c i="2" r="BK376"/>
  <c r="BK391"/>
  <c i="3" r="BK317"/>
  <c r="J315"/>
  <c i="5" r="J225"/>
  <c r="BK254"/>
  <c i="6" r="J367"/>
  <c r="BK283"/>
  <c r="J235"/>
  <c r="BK256"/>
  <c r="J128"/>
  <c r="J326"/>
  <c r="J216"/>
  <c i="7" r="J122"/>
  <c r="BK180"/>
  <c r="J340"/>
  <c i="8" r="BK228"/>
  <c i="9" r="BK152"/>
  <c i="2" r="J285"/>
  <c r="BK311"/>
  <c r="BK102"/>
  <c i="3" r="BK276"/>
  <c r="J204"/>
  <c i="5" r="J212"/>
  <c i="6" r="BK206"/>
  <c r="J364"/>
  <c r="J198"/>
  <c r="BK406"/>
  <c i="7" r="BK306"/>
  <c r="BK173"/>
  <c i="8" r="BK191"/>
  <c i="9" r="J97"/>
  <c r="BK132"/>
  <c i="2" r="BK105"/>
  <c r="J371"/>
  <c r="BK289"/>
  <c i="3" r="BK292"/>
  <c i="5" r="J252"/>
  <c i="6" r="BK301"/>
  <c r="BK131"/>
  <c r="J161"/>
  <c r="J321"/>
  <c r="BK291"/>
  <c i="7" r="BK246"/>
  <c r="J453"/>
  <c i="8" r="BK177"/>
  <c i="10" r="BK115"/>
  <c i="2" r="J382"/>
  <c r="BK318"/>
  <c i="3" r="BK294"/>
  <c i="4" r="BK222"/>
  <c i="5" r="J158"/>
  <c i="6" r="J328"/>
  <c r="J223"/>
  <c r="J214"/>
  <c r="BK282"/>
  <c r="BK165"/>
  <c r="J355"/>
  <c i="7" r="BK152"/>
  <c i="8" r="BK259"/>
  <c i="10" r="J105"/>
  <c i="3" r="BK333"/>
  <c r="BK99"/>
  <c i="5" r="J160"/>
  <c i="6" r="J174"/>
  <c r="BK346"/>
  <c r="J406"/>
  <c r="BK423"/>
  <c r="J188"/>
  <c i="7" r="BK249"/>
  <c r="BK139"/>
  <c i="8" r="J259"/>
  <c i="9" r="BK177"/>
  <c i="2" r="BK174"/>
  <c r="BK365"/>
  <c r="BK231"/>
  <c i="4" r="J250"/>
  <c i="5" r="J166"/>
  <c i="6" r="BK238"/>
  <c r="J359"/>
  <c r="BK117"/>
  <c r="J285"/>
  <c r="BK221"/>
  <c r="J369"/>
  <c r="J218"/>
  <c i="7" r="J372"/>
  <c r="J401"/>
  <c i="9" r="J144"/>
  <c i="2" r="BK354"/>
  <c r="BK382"/>
  <c i="3" r="BK183"/>
  <c i="4" r="BK248"/>
  <c i="5" r="BK229"/>
  <c i="6" r="BK296"/>
  <c r="BK392"/>
  <c r="BK202"/>
  <c r="J400"/>
  <c i="7" r="BK313"/>
  <c r="J265"/>
  <c i="8" r="BK102"/>
  <c i="9" r="J105"/>
  <c i="2" r="BK128"/>
  <c r="BK412"/>
  <c i="3" r="BK266"/>
  <c i="5" r="J267"/>
  <c i="6" r="BK170"/>
  <c r="J291"/>
  <c r="BK142"/>
  <c r="BK276"/>
  <c i="7" r="J292"/>
  <c r="J202"/>
  <c i="8" r="J172"/>
  <c i="10" r="J126"/>
  <c i="2" r="J184"/>
  <c i="3" r="J152"/>
  <c r="J342"/>
  <c i="4" r="BK103"/>
  <c i="5" r="J280"/>
  <c i="6" r="BK391"/>
  <c r="BK119"/>
  <c r="J399"/>
  <c r="BK224"/>
  <c r="J344"/>
  <c i="7" r="J378"/>
  <c r="BK161"/>
  <c i="9" r="J125"/>
  <c i="2" r="J290"/>
  <c r="J276"/>
  <c i="3" r="J334"/>
  <c r="BK138"/>
  <c i="4" r="J129"/>
  <c i="5" r="BK212"/>
  <c i="6" r="J180"/>
  <c r="BK188"/>
  <c r="J283"/>
  <c r="BK387"/>
  <c r="BK212"/>
  <c i="7" r="J354"/>
  <c r="J109"/>
  <c i="8" r="BK131"/>
  <c i="9" r="J156"/>
  <c i="2" r="J258"/>
  <c i="3" r="J263"/>
  <c r="J294"/>
  <c i="5" r="J229"/>
  <c i="6" r="BK394"/>
  <c r="BK313"/>
  <c r="J202"/>
  <c r="BK128"/>
  <c r="J236"/>
  <c i="7" r="J295"/>
  <c i="8" r="J191"/>
  <c i="9" r="J141"/>
  <c i="2" r="BK409"/>
  <c r="BK395"/>
  <c i="3" r="J114"/>
  <c r="J174"/>
  <c i="4" r="BK108"/>
  <c i="5" r="BK110"/>
  <c r="J198"/>
  <c i="6" r="J254"/>
  <c r="BK413"/>
  <c r="BK420"/>
  <c i="7" r="BK297"/>
  <c r="BK286"/>
  <c r="J335"/>
  <c i="10" r="BK102"/>
  <c i="2" r="BK334"/>
  <c r="J288"/>
  <c i="3" r="J283"/>
  <c i="4" r="J305"/>
  <c i="5" r="J227"/>
  <c i="6" r="J339"/>
  <c r="J365"/>
  <c r="BK389"/>
  <c r="J279"/>
  <c r="J120"/>
  <c i="7" r="J206"/>
  <c i="8" r="BK180"/>
  <c i="9" r="BK166"/>
  <c i="2" r="J335"/>
  <c r="J182"/>
  <c i="3" r="BK121"/>
  <c i="4" r="BK237"/>
  <c i="5" r="J203"/>
  <c i="6" r="J356"/>
  <c r="J238"/>
  <c r="BK409"/>
  <c r="J327"/>
  <c r="BK127"/>
  <c i="7" r="J215"/>
  <c r="BK426"/>
  <c i="8" r="J252"/>
  <c i="9" r="J92"/>
  <c i="10" r="BK89"/>
  <c i="2" r="J391"/>
  <c r="J365"/>
  <c r="J146"/>
  <c i="3" r="BK337"/>
  <c i="4" r="BK246"/>
  <c i="5" r="BK149"/>
  <c i="6" r="BK285"/>
  <c r="BK390"/>
  <c r="J182"/>
  <c r="J211"/>
  <c r="BK325"/>
  <c i="7" r="BK170"/>
  <c i="8" r="J201"/>
  <c i="9" r="BK153"/>
  <c i="10" r="J123"/>
  <c i="2" r="BK204"/>
  <c r="J292"/>
  <c i="3" r="J183"/>
  <c i="4" r="BK292"/>
  <c i="5" r="BK187"/>
  <c i="6" r="J287"/>
  <c r="J392"/>
  <c r="BK162"/>
  <c i="7" r="BK113"/>
  <c r="J170"/>
  <c i="8" r="J194"/>
  <c r="J126"/>
  <c i="2" r="BK140"/>
  <c i="3" r="BK174"/>
  <c i="4" r="J266"/>
  <c i="5" r="J182"/>
  <c i="6" r="BK237"/>
  <c r="BK220"/>
  <c r="BK335"/>
  <c r="J347"/>
  <c r="BK281"/>
  <c i="7" r="J166"/>
  <c r="J249"/>
  <c i="8" r="BK200"/>
  <c r="BK263"/>
  <c i="9" r="BK135"/>
  <c i="2" r="J286"/>
  <c r="J301"/>
  <c r="J340"/>
  <c i="3" r="BK259"/>
  <c i="4" r="J287"/>
  <c i="5" r="BK267"/>
  <c i="6" r="BK289"/>
  <c r="BK293"/>
  <c r="J267"/>
  <c r="BK253"/>
  <c r="BK312"/>
  <c r="BK340"/>
  <c i="7" r="BK240"/>
  <c r="J303"/>
  <c i="8" r="J216"/>
  <c i="2" r="BK224"/>
  <c r="J327"/>
  <c i="3" r="BK273"/>
  <c i="4" r="J152"/>
  <c i="6" r="J126"/>
  <c r="BK315"/>
  <c r="J122"/>
  <c r="J165"/>
  <c r="J417"/>
  <c i="7" r="J376"/>
  <c r="BK185"/>
  <c i="8" r="J169"/>
  <c i="10" r="BK105"/>
  <c i="2" r="BK292"/>
  <c r="BK336"/>
  <c i="3" r="J172"/>
  <c i="5" r="BK136"/>
  <c i="6" r="BK380"/>
  <c r="BK266"/>
  <c r="J300"/>
  <c r="J220"/>
  <c i="7" r="J419"/>
  <c i="8" r="BK123"/>
  <c i="9" r="J107"/>
  <c i="2" r="J401"/>
  <c i="3" r="BK321"/>
  <c i="4" r="BK157"/>
  <c r="BK234"/>
  <c i="5" r="BK201"/>
  <c i="6" r="J168"/>
  <c r="J124"/>
  <c r="J423"/>
  <c r="J385"/>
  <c i="7" r="BK254"/>
  <c r="J262"/>
  <c i="8" r="BK199"/>
  <c i="9" r="BK107"/>
  <c i="2" r="BK407"/>
  <c r="BK301"/>
  <c i="3" r="J214"/>
  <c i="4" r="BK301"/>
  <c i="5" r="BK237"/>
  <c i="6" r="J324"/>
  <c r="J193"/>
  <c r="BK150"/>
  <c r="BK383"/>
  <c r="BK402"/>
  <c r="J203"/>
  <c r="BK320"/>
  <c r="J191"/>
  <c i="7" r="BK401"/>
  <c r="J334"/>
  <c i="8" r="BK153"/>
  <c i="9" r="J120"/>
  <c i="2" r="J282"/>
  <c r="J254"/>
  <c r="BK350"/>
  <c i="3" r="BK283"/>
  <c i="4" r="J118"/>
  <c i="5" r="BK124"/>
  <c i="6" r="J317"/>
  <c r="BK286"/>
  <c r="J130"/>
  <c r="BK314"/>
  <c r="BK192"/>
  <c i="7" r="BK290"/>
  <c i="8" r="J210"/>
  <c i="9" r="BK113"/>
  <c i="2" r="BK182"/>
  <c r="BK212"/>
  <c i="3" r="J99"/>
  <c r="J333"/>
  <c i="4" r="J103"/>
  <c i="6" r="BK374"/>
  <c r="J142"/>
  <c r="J148"/>
  <c r="J413"/>
  <c r="J418"/>
  <c i="7" r="J278"/>
  <c r="BK212"/>
  <c i="8" r="J188"/>
  <c i="9" r="BK112"/>
  <c i="1" r="AS61"/>
  <c i="3" r="J224"/>
  <c i="4" r="J157"/>
  <c i="6" r="J259"/>
  <c r="BK290"/>
  <c r="BK232"/>
  <c r="BK343"/>
  <c r="J304"/>
  <c r="BK368"/>
  <c r="J353"/>
  <c i="7" r="BK342"/>
  <c r="J240"/>
  <c i="8" r="BK223"/>
  <c i="2" r="J373"/>
  <c r="BK110"/>
  <c r="BK254"/>
  <c i="3" r="BK305"/>
  <c i="4" r="BK94"/>
  <c i="5" r="BK146"/>
  <c i="6" r="BK191"/>
  <c r="J288"/>
  <c r="J167"/>
  <c r="J293"/>
  <c r="J176"/>
  <c i="7" r="BK346"/>
  <c r="BK199"/>
  <c i="8" r="J135"/>
  <c i="9" r="J143"/>
  <c i="2" r="J289"/>
  <c r="J194"/>
  <c r="J92"/>
  <c i="3" r="BK108"/>
  <c i="4" r="BK289"/>
  <c i="5" r="BK120"/>
  <c i="6" r="BK177"/>
  <c r="BK349"/>
  <c r="BK116"/>
  <c r="J316"/>
  <c r="BK367"/>
  <c i="7" r="J411"/>
  <c r="J426"/>
  <c i="8" r="BK230"/>
  <c i="2" r="J322"/>
  <c r="BK326"/>
  <c r="BK171"/>
  <c i="3" r="BK336"/>
  <c i="5" r="BK126"/>
  <c r="BK203"/>
  <c i="6" r="J348"/>
  <c r="J158"/>
  <c r="J414"/>
  <c r="BK214"/>
  <c r="BK295"/>
  <c i="7" r="BK300"/>
  <c r="J435"/>
  <c i="8" r="BK184"/>
  <c i="10" r="BK95"/>
  <c i="3" r="BK224"/>
  <c r="J159"/>
  <c i="4" r="BK148"/>
  <c i="5" r="BK156"/>
  <c i="6" r="J322"/>
  <c r="BK137"/>
  <c r="BK259"/>
  <c r="BK195"/>
  <c i="7" r="J180"/>
  <c r="BK432"/>
  <c i="8" r="J235"/>
  <c i="9" r="J136"/>
  <c i="2" r="J329"/>
  <c r="BK356"/>
  <c r="J295"/>
  <c i="3" r="J280"/>
  <c i="4" r="J145"/>
  <c i="5" r="J171"/>
  <c r="BK97"/>
  <c i="6" r="BK161"/>
  <c r="J166"/>
  <c r="BK401"/>
  <c r="BK130"/>
  <c i="7" r="BK295"/>
  <c r="BK406"/>
  <c i="8" r="BK253"/>
  <c i="10" r="BK98"/>
  <c i="2" r="J352"/>
  <c i="3" r="BK270"/>
  <c i="5" r="BK182"/>
  <c r="BK232"/>
  <c i="6" r="J357"/>
  <c r="BK123"/>
  <c r="BK307"/>
  <c r="BK321"/>
  <c i="7" r="J273"/>
  <c r="BK340"/>
  <c i="8" r="BK161"/>
  <c i="9" r="J151"/>
  <c i="2" r="BK186"/>
  <c r="J385"/>
  <c i="3" r="BK260"/>
  <c i="4" r="J142"/>
  <c i="5" r="BK227"/>
  <c i="6" r="BK213"/>
  <c r="J372"/>
  <c r="J274"/>
  <c r="J377"/>
  <c i="7" r="BK169"/>
  <c r="BK419"/>
  <c i="8" r="J156"/>
  <c i="9" r="BK144"/>
  <c i="2" r="BK339"/>
  <c r="J414"/>
  <c r="J259"/>
  <c i="3" r="BK262"/>
  <c i="4" r="J191"/>
  <c i="5" r="J124"/>
  <c i="6" r="J307"/>
  <c r="J382"/>
  <c r="BK372"/>
  <c r="BK210"/>
  <c i="7" r="J297"/>
  <c r="BK282"/>
  <c i="8" r="BK137"/>
  <c i="2" r="J350"/>
  <c r="BK162"/>
  <c r="J412"/>
  <c i="3" r="J187"/>
  <c r="J276"/>
  <c i="5" r="J156"/>
  <c i="6" r="BK125"/>
  <c r="J349"/>
  <c r="BK122"/>
  <c r="BK129"/>
  <c r="BK243"/>
  <c i="7" r="J238"/>
  <c r="J442"/>
  <c i="8" r="BK261"/>
  <c i="9" r="BK97"/>
  <c i="2" r="J354"/>
  <c r="J237"/>
  <c r="J245"/>
  <c i="3" r="J273"/>
  <c i="4" r="J231"/>
  <c i="5" r="BK143"/>
  <c i="6" r="BK288"/>
  <c r="J358"/>
  <c r="J247"/>
  <c r="BK264"/>
  <c r="J378"/>
  <c i="7" r="BK157"/>
  <c i="8" r="J239"/>
  <c i="9" r="J166"/>
  <c i="2" r="J311"/>
  <c r="J338"/>
  <c i="3" r="BK185"/>
  <c r="J241"/>
  <c r="J336"/>
  <c i="5" r="J173"/>
  <c i="6" r="BK198"/>
  <c r="BK364"/>
  <c r="J375"/>
  <c r="BK379"/>
  <c r="J282"/>
  <c i="7" r="BK122"/>
  <c i="8" r="J184"/>
  <c i="9" r="J106"/>
  <c i="2" r="J171"/>
  <c r="J118"/>
  <c i="3" r="BK170"/>
  <c i="4" r="J100"/>
  <c i="5" r="J97"/>
  <c i="6" r="BK156"/>
  <c r="J329"/>
  <c r="J320"/>
  <c r="J421"/>
  <c r="BK377"/>
  <c r="J213"/>
  <c r="BK378"/>
  <c i="7" r="J133"/>
  <c r="BK411"/>
  <c i="8" r="BK126"/>
  <c i="9" r="J132"/>
  <c i="2" r="J410"/>
  <c r="BK96"/>
  <c i="3" r="BK232"/>
  <c i="5" r="J247"/>
  <c i="6" r="J340"/>
  <c r="BK158"/>
  <c r="J194"/>
  <c r="J390"/>
  <c r="BK164"/>
  <c r="BK342"/>
  <c i="7" r="J227"/>
  <c r="BK262"/>
  <c i="8" r="J131"/>
  <c i="9" r="BK100"/>
  <c i="2" r="BK295"/>
  <c i="3" r="J332"/>
  <c i="4" r="BK215"/>
  <c i="5" r="J105"/>
  <c i="6" r="BK373"/>
  <c r="J346"/>
  <c r="BK187"/>
  <c r="BK265"/>
  <c r="J416"/>
  <c r="J227"/>
  <c i="7" r="BK148"/>
  <c i="8" r="BK143"/>
  <c i="9" r="BK175"/>
  <c i="2" r="BK279"/>
  <c r="BK94"/>
  <c i="4" r="J134"/>
  <c i="5" r="BK173"/>
  <c i="6" r="BK139"/>
  <c r="BK385"/>
  <c r="BK132"/>
  <c r="BK236"/>
  <c r="BK407"/>
  <c r="BK219"/>
  <c i="7" r="BK378"/>
  <c r="BK423"/>
  <c i="8" r="J151"/>
  <c i="2" r="BK363"/>
  <c i="3" r="J320"/>
  <c i="4" r="J297"/>
  <c i="5" r="BK166"/>
  <c r="J134"/>
  <c i="6" r="J172"/>
  <c r="J314"/>
  <c r="BK422"/>
  <c r="J388"/>
  <c r="BK339"/>
  <c i="7" r="J409"/>
  <c r="BK409"/>
  <c i="8" r="J137"/>
  <c i="2" r="BK357"/>
  <c r="J180"/>
  <c r="J96"/>
  <c i="3" r="J266"/>
  <c r="J341"/>
  <c i="4" r="J97"/>
  <c i="5" r="BK207"/>
  <c i="6" r="BK171"/>
  <c r="J284"/>
  <c r="J137"/>
  <c r="J190"/>
  <c r="J209"/>
  <c r="BK141"/>
  <c i="7" r="J141"/>
  <c i="8" r="J180"/>
  <c i="9" r="J113"/>
  <c i="2" r="J234"/>
  <c i="3" r="J102"/>
  <c r="BK114"/>
  <c i="5" r="J233"/>
  <c i="6" r="J207"/>
  <c r="J330"/>
  <c r="J411"/>
  <c r="J215"/>
  <c r="J333"/>
  <c i="7" r="J313"/>
  <c r="J423"/>
  <c i="8" r="J260"/>
  <c i="10" r="J101"/>
  <c i="2" r="BK282"/>
  <c r="BK123"/>
  <c r="BK134"/>
  <c i="3" r="BK335"/>
  <c i="4" r="BK185"/>
  <c i="5" r="BK115"/>
  <c i="6" r="J162"/>
  <c r="J403"/>
  <c r="J419"/>
  <c i="7" r="BK356"/>
  <c r="J117"/>
  <c i="8" r="BK100"/>
  <c i="2" r="J415"/>
  <c r="BK327"/>
  <c r="J153"/>
  <c i="3" r="BK342"/>
  <c i="4" r="BK252"/>
  <c i="5" r="BK205"/>
  <c i="6" r="J237"/>
  <c r="J131"/>
  <c r="J420"/>
  <c r="J391"/>
  <c r="BK311"/>
  <c i="7" r="BK117"/>
  <c i="8" r="BK98"/>
  <c r="BK222"/>
  <c i="10" r="J95"/>
  <c i="2" r="J293"/>
  <c r="BK248"/>
  <c i="3" r="BK102"/>
  <c i="4" r="J240"/>
  <c i="5" r="BK131"/>
  <c i="6" r="J338"/>
  <c r="J229"/>
  <c r="BK359"/>
  <c r="BK258"/>
  <c r="BK398"/>
  <c i="7" r="BK321"/>
  <c r="J439"/>
  <c i="8" r="BK175"/>
  <c i="9" r="BK154"/>
  <c i="2" r="J128"/>
  <c r="BK340"/>
  <c i="3" r="J301"/>
  <c i="4" r="J206"/>
  <c i="5" r="BK105"/>
  <c i="6" r="J253"/>
  <c r="J139"/>
  <c r="BK143"/>
  <c r="BK388"/>
  <c r="J289"/>
  <c i="7" r="J152"/>
  <c r="BK269"/>
  <c i="8" r="J243"/>
  <c i="10" r="BK123"/>
  <c i="5" r="J215"/>
  <c i="6" r="BK227"/>
  <c r="BK240"/>
  <c r="BK303"/>
  <c r="BK421"/>
  <c r="BK231"/>
  <c i="7" r="J417"/>
  <c i="8" r="J254"/>
  <c i="9" r="J104"/>
  <c i="2" r="J186"/>
  <c r="J199"/>
  <c i="3" r="BK338"/>
  <c i="5" r="BK239"/>
  <c i="6" r="J396"/>
  <c r="BK308"/>
  <c r="J331"/>
  <c r="BK324"/>
  <c r="J373"/>
  <c i="7" r="J308"/>
  <c r="J169"/>
  <c i="8" r="J256"/>
  <c i="9" r="BK159"/>
  <c i="10" r="J119"/>
  <c i="2" r="BK388"/>
  <c r="BK269"/>
  <c i="3" r="J312"/>
  <c i="4" r="BK283"/>
  <c i="5" r="J126"/>
  <c i="6" r="J381"/>
  <c r="BK412"/>
  <c r="BK348"/>
  <c r="J268"/>
  <c i="7" r="BK398"/>
  <c r="BK453"/>
  <c i="8" r="BK172"/>
  <c i="9" r="BK150"/>
  <c i="2" r="J299"/>
  <c r="J196"/>
  <c i="3" r="J335"/>
  <c r="J111"/>
  <c i="4" r="J215"/>
  <c i="5" r="BK158"/>
  <c i="6" r="J272"/>
  <c r="J394"/>
  <c r="J186"/>
  <c i="7" r="BK209"/>
  <c r="J139"/>
  <c i="8" r="J175"/>
  <c i="2" r="J140"/>
  <c r="J324"/>
  <c r="BK276"/>
  <c i="4" r="J166"/>
  <c i="5" r="BK193"/>
  <c i="6" r="BK382"/>
  <c r="BK178"/>
  <c r="J132"/>
  <c r="BK147"/>
  <c r="BK225"/>
  <c r="BK294"/>
  <c i="7" r="J161"/>
  <c r="J429"/>
  <c i="8" r="J263"/>
  <c i="9" r="BK106"/>
  <c i="2" r="J323"/>
  <c r="J417"/>
  <c i="3" r="J317"/>
  <c i="4" r="J113"/>
  <c i="5" r="BK171"/>
  <c r="J131"/>
  <c i="6" r="J136"/>
  <c r="J133"/>
  <c r="J298"/>
  <c r="J422"/>
  <c r="BK300"/>
  <c i="7" r="J398"/>
  <c r="BK109"/>
  <c i="8" r="BK226"/>
  <c i="9" r="BK119"/>
  <c i="2" r="BK385"/>
  <c r="J334"/>
  <c r="BK290"/>
  <c i="3" r="J261"/>
  <c i="5" r="BK252"/>
  <c r="BK218"/>
  <c i="6" r="BK306"/>
  <c r="BK246"/>
  <c r="J361"/>
  <c r="J360"/>
  <c r="J217"/>
  <c i="7" r="J386"/>
  <c i="8" r="J228"/>
  <c i="9" r="BK104"/>
  <c i="2" r="BK286"/>
  <c r="J207"/>
  <c r="J162"/>
  <c i="3" r="BK195"/>
  <c i="4" r="J283"/>
  <c i="5" r="BK215"/>
  <c r="J187"/>
  <c i="6" r="BK333"/>
  <c r="BK370"/>
  <c r="J374"/>
  <c r="J269"/>
  <c i="7" r="BK188"/>
  <c r="BK238"/>
  <c i="9" r="J118"/>
  <c i="2" r="J316"/>
  <c i="3" r="J270"/>
  <c i="5" r="BK138"/>
  <c i="6" r="BK304"/>
  <c r="BK395"/>
  <c r="J242"/>
  <c r="BK157"/>
  <c r="BK375"/>
  <c i="7" r="BK311"/>
  <c i="8" r="J161"/>
  <c r="J100"/>
  <c i="9" r="J142"/>
  <c i="2" r="J134"/>
  <c r="BK306"/>
  <c i="3" r="BK197"/>
  <c r="J324"/>
  <c i="4" r="J177"/>
  <c i="6" r="J178"/>
  <c r="BK305"/>
  <c r="J248"/>
  <c r="J141"/>
  <c r="J401"/>
  <c i="7" r="BK365"/>
  <c r="J311"/>
  <c i="8" r="BK252"/>
  <c i="2" r="BK417"/>
  <c r="BK347"/>
  <c i="3" r="J232"/>
  <c r="J302"/>
  <c i="5" r="BK103"/>
  <c i="6" r="J245"/>
  <c r="BK254"/>
  <c r="J398"/>
  <c r="J368"/>
  <c i="7" r="J224"/>
  <c r="BK429"/>
  <c i="8" r="BK224"/>
  <c i="9" r="BK149"/>
  <c i="2" r="J296"/>
  <c r="J166"/>
  <c r="BK258"/>
  <c i="3" r="J195"/>
  <c i="4" r="J301"/>
  <c i="5" r="BK160"/>
  <c i="6" r="BK329"/>
  <c r="J212"/>
  <c r="BK126"/>
  <c i="7" r="BK257"/>
  <c r="BK224"/>
  <c i="8" r="J123"/>
  <c i="10" r="J98"/>
  <c i="2" r="BK324"/>
  <c i="3" r="J285"/>
  <c i="4" r="J252"/>
  <c i="5" r="J239"/>
  <c i="6" r="J251"/>
  <c r="BK299"/>
  <c r="BK149"/>
  <c r="J405"/>
  <c r="BK179"/>
  <c i="7" r="J290"/>
  <c r="J356"/>
  <c i="8" r="J230"/>
  <c i="2" r="BK288"/>
  <c r="BK199"/>
  <c i="3" r="J197"/>
  <c i="4" r="BK297"/>
  <c i="5" r="J191"/>
  <c i="6" r="BK197"/>
  <c r="J380"/>
  <c r="J177"/>
  <c r="J206"/>
  <c r="BK327"/>
  <c r="BK267"/>
  <c i="7" r="J406"/>
  <c i="8" r="J177"/>
  <c i="9" r="J135"/>
  <c r="J117"/>
  <c i="2" r="J320"/>
  <c r="J176"/>
  <c i="3" r="J325"/>
  <c i="4" r="BK220"/>
  <c i="5" r="BK275"/>
  <c i="6" r="J224"/>
  <c r="J170"/>
  <c r="BK419"/>
  <c r="BK310"/>
  <c i="7" r="BK386"/>
  <c r="J230"/>
  <c i="8" r="BK194"/>
  <c i="9" r="J169"/>
  <c i="2" l="1" r="P247"/>
  <c i="3" r="BK87"/>
  <c r="J87"/>
  <c r="J61"/>
  <c r="P240"/>
  <c i="4" r="P243"/>
  <c i="5" r="P96"/>
  <c r="T190"/>
  <c r="R269"/>
  <c i="6" r="R160"/>
  <c r="R159"/>
  <c r="P241"/>
  <c r="P230"/>
  <c r="R297"/>
  <c r="T371"/>
  <c i="7" r="P108"/>
  <c r="P151"/>
  <c r="P272"/>
  <c r="BK324"/>
  <c r="J324"/>
  <c r="J76"/>
  <c r="R394"/>
  <c r="BK425"/>
  <c r="J425"/>
  <c r="J82"/>
  <c i="8" r="T215"/>
  <c r="R238"/>
  <c i="2" r="T275"/>
  <c r="T394"/>
  <c i="3" r="R279"/>
  <c i="4" r="T243"/>
  <c i="5" r="P190"/>
  <c r="P269"/>
  <c i="6" r="T160"/>
  <c r="T159"/>
  <c r="P250"/>
  <c r="BK297"/>
  <c r="J297"/>
  <c r="J81"/>
  <c r="BK371"/>
  <c r="J371"/>
  <c r="J88"/>
  <c r="T408"/>
  <c r="T397"/>
  <c i="7" r="R108"/>
  <c r="BK151"/>
  <c r="J151"/>
  <c r="J67"/>
  <c r="T272"/>
  <c r="R285"/>
  <c r="P380"/>
  <c r="P405"/>
  <c r="BK441"/>
  <c r="J441"/>
  <c r="J83"/>
  <c i="8" r="R183"/>
  <c r="BK248"/>
  <c r="J248"/>
  <c r="J73"/>
  <c i="9" r="T99"/>
  <c i="2" r="R91"/>
  <c r="BK230"/>
  <c r="J230"/>
  <c r="J63"/>
  <c r="T406"/>
  <c i="3" r="R87"/>
  <c i="4" r="BK165"/>
  <c r="J165"/>
  <c r="J66"/>
  <c i="5" r="T96"/>
  <c r="R221"/>
  <c i="6" r="P135"/>
  <c r="P134"/>
  <c r="P199"/>
  <c r="BK263"/>
  <c r="J263"/>
  <c r="J76"/>
  <c r="R292"/>
  <c r="R278"/>
  <c r="BK341"/>
  <c r="J341"/>
  <c r="J84"/>
  <c r="R366"/>
  <c i="7" r="BK127"/>
  <c r="J127"/>
  <c r="J66"/>
  <c r="R165"/>
  <c r="R302"/>
  <c r="R364"/>
  <c r="BK413"/>
  <c r="J413"/>
  <c r="J81"/>
  <c r="P441"/>
  <c i="8" r="R97"/>
  <c r="R190"/>
  <c r="BK238"/>
  <c r="BK237"/>
  <c r="J237"/>
  <c r="J71"/>
  <c i="9" r="R99"/>
  <c i="2" r="T91"/>
  <c r="R230"/>
  <c r="BK406"/>
  <c r="J406"/>
  <c r="J69"/>
  <c i="3" r="R240"/>
  <c i="4" r="BK243"/>
  <c r="J243"/>
  <c r="J67"/>
  <c i="5" r="BK221"/>
  <c r="J221"/>
  <c r="J70"/>
  <c i="6" r="R135"/>
  <c r="R134"/>
  <c r="R199"/>
  <c r="BK250"/>
  <c r="J250"/>
  <c r="J73"/>
  <c r="BK273"/>
  <c r="J273"/>
  <c r="J77"/>
  <c r="T292"/>
  <c r="R334"/>
  <c r="R323"/>
  <c r="P366"/>
  <c r="P415"/>
  <c i="7" r="BK189"/>
  <c r="J189"/>
  <c r="J69"/>
  <c r="P302"/>
  <c r="BK364"/>
  <c r="J364"/>
  <c r="J77"/>
  <c r="BK405"/>
  <c r="J405"/>
  <c r="J80"/>
  <c r="T425"/>
  <c i="8" r="T97"/>
  <c r="P190"/>
  <c i="9" r="T91"/>
  <c r="T90"/>
  <c i="2" r="BK275"/>
  <c r="J275"/>
  <c r="J65"/>
  <c i="3" r="T87"/>
  <c i="4" r="R165"/>
  <c i="5" r="T221"/>
  <c i="6" r="BK114"/>
  <c r="J114"/>
  <c r="J62"/>
  <c r="BK204"/>
  <c r="J204"/>
  <c r="J70"/>
  <c r="R250"/>
  <c r="R273"/>
  <c r="P341"/>
  <c r="BK415"/>
  <c r="J415"/>
  <c r="J91"/>
  <c i="7" r="T127"/>
  <c r="P165"/>
  <c r="T302"/>
  <c r="T364"/>
  <c r="R413"/>
  <c i="8" r="R215"/>
  <c r="P238"/>
  <c i="9" r="R165"/>
  <c i="2" r="P91"/>
  <c r="T230"/>
  <c r="P406"/>
  <c i="3" r="T279"/>
  <c i="4" r="T93"/>
  <c r="R286"/>
  <c i="5" r="T165"/>
  <c r="R178"/>
  <c i="6" r="T135"/>
  <c r="T134"/>
  <c r="T199"/>
  <c r="T250"/>
  <c r="T273"/>
  <c r="P334"/>
  <c r="P323"/>
  <c r="T341"/>
  <c r="R415"/>
  <c i="7" r="P127"/>
  <c r="BK165"/>
  <c r="J165"/>
  <c r="J68"/>
  <c r="BK302"/>
  <c r="J302"/>
  <c r="J74"/>
  <c r="P364"/>
  <c i="8" r="P215"/>
  <c r="T238"/>
  <c i="9" r="P91"/>
  <c r="P90"/>
  <c i="2" r="T247"/>
  <c r="BK394"/>
  <c r="J394"/>
  <c r="J68"/>
  <c i="3" r="T240"/>
  <c i="4" r="R93"/>
  <c r="T286"/>
  <c i="5" r="R165"/>
  <c r="T178"/>
  <c i="6" r="BK160"/>
  <c r="BK159"/>
  <c r="J159"/>
  <c r="J65"/>
  <c r="BK241"/>
  <c r="J241"/>
  <c r="J72"/>
  <c r="T297"/>
  <c i="7" r="R189"/>
  <c r="BK285"/>
  <c r="BK380"/>
  <c r="J380"/>
  <c r="J78"/>
  <c r="T413"/>
  <c i="8" r="BK97"/>
  <c r="P183"/>
  <c r="T248"/>
  <c i="9" r="BK99"/>
  <c r="J99"/>
  <c r="J65"/>
  <c i="10" r="BK87"/>
  <c r="J87"/>
  <c r="J61"/>
  <c i="2" r="R275"/>
  <c r="P394"/>
  <c r="P393"/>
  <c i="3" r="P87"/>
  <c i="4" r="BK93"/>
  <c r="P286"/>
  <c i="5" r="R96"/>
  <c r="R95"/>
  <c r="R94"/>
  <c r="R190"/>
  <c r="BK269"/>
  <c r="J269"/>
  <c r="J71"/>
  <c i="6" r="P114"/>
  <c r="P113"/>
  <c r="R204"/>
  <c r="R185"/>
  <c r="P263"/>
  <c r="BK292"/>
  <c r="J292"/>
  <c r="J80"/>
  <c i="7" r="P189"/>
  <c r="P107"/>
  <c r="P324"/>
  <c r="T394"/>
  <c r="R425"/>
  <c i="8" r="BK183"/>
  <c r="J183"/>
  <c r="J67"/>
  <c r="T183"/>
  <c r="P248"/>
  <c i="9" r="BK165"/>
  <c r="J165"/>
  <c r="J66"/>
  <c i="10" r="T87"/>
  <c i="2" r="P275"/>
  <c r="R394"/>
  <c i="3" r="P279"/>
  <c i="4" r="P93"/>
  <c r="BK286"/>
  <c r="J286"/>
  <c r="J68"/>
  <c i="5" r="P165"/>
  <c r="BK178"/>
  <c r="J178"/>
  <c r="J67"/>
  <c i="6" r="T114"/>
  <c r="T113"/>
  <c r="P204"/>
  <c r="P185"/>
  <c r="R263"/>
  <c r="R260"/>
  <c r="P292"/>
  <c r="T334"/>
  <c r="T323"/>
  <c r="BK366"/>
  <c r="J366"/>
  <c r="J87"/>
  <c r="T415"/>
  <c i="7" r="T108"/>
  <c r="R151"/>
  <c r="BK272"/>
  <c r="J272"/>
  <c r="J70"/>
  <c r="T285"/>
  <c r="T380"/>
  <c r="R405"/>
  <c r="T441"/>
  <c i="8" r="P97"/>
  <c r="P96"/>
  <c r="BK215"/>
  <c r="J215"/>
  <c r="J69"/>
  <c i="9" r="T165"/>
  <c i="10" r="P108"/>
  <c i="2" r="P230"/>
  <c r="R406"/>
  <c i="4" r="R243"/>
  <c i="5" r="BK96"/>
  <c r="J96"/>
  <c r="J65"/>
  <c r="BK190"/>
  <c r="J190"/>
  <c r="J68"/>
  <c r="T269"/>
  <c i="6" r="P160"/>
  <c r="P159"/>
  <c r="T241"/>
  <c r="T230"/>
  <c r="P273"/>
  <c r="P371"/>
  <c r="P352"/>
  <c r="P408"/>
  <c r="P397"/>
  <c i="7" r="R127"/>
  <c r="T165"/>
  <c r="R324"/>
  <c r="P394"/>
  <c r="T405"/>
  <c r="R441"/>
  <c i="8" r="T190"/>
  <c i="9" r="P165"/>
  <c i="10" r="P87"/>
  <c r="BK108"/>
  <c r="J108"/>
  <c r="J63"/>
  <c i="2" r="BK91"/>
  <c r="J91"/>
  <c r="J61"/>
  <c r="BK247"/>
  <c r="J247"/>
  <c r="J64"/>
  <c i="3" r="BK279"/>
  <c r="J279"/>
  <c r="J64"/>
  <c i="4" r="T165"/>
  <c i="5" r="BK165"/>
  <c r="J165"/>
  <c r="J66"/>
  <c r="P178"/>
  <c i="6" r="R114"/>
  <c r="R113"/>
  <c r="T204"/>
  <c r="T185"/>
  <c r="T263"/>
  <c r="T260"/>
  <c r="BK334"/>
  <c r="J334"/>
  <c r="J83"/>
  <c r="R341"/>
  <c r="T366"/>
  <c r="BK408"/>
  <c r="J408"/>
  <c r="J90"/>
  <c i="7" r="BK108"/>
  <c r="J108"/>
  <c r="J65"/>
  <c r="T151"/>
  <c r="R272"/>
  <c r="P285"/>
  <c r="R380"/>
  <c r="P413"/>
  <c i="9" r="BK91"/>
  <c r="J91"/>
  <c r="J63"/>
  <c r="R91"/>
  <c r="R90"/>
  <c i="10" r="T108"/>
  <c r="BK122"/>
  <c r="J122"/>
  <c r="J65"/>
  <c r="P122"/>
  <c r="R122"/>
  <c i="2" r="R247"/>
  <c i="3" r="BK240"/>
  <c r="J240"/>
  <c r="J63"/>
  <c i="4" r="P165"/>
  <c i="5" r="P221"/>
  <c i="6" r="BK135"/>
  <c r="J135"/>
  <c r="J64"/>
  <c r="BK199"/>
  <c r="J199"/>
  <c r="J69"/>
  <c r="R241"/>
  <c r="R230"/>
  <c r="P297"/>
  <c r="R371"/>
  <c r="R352"/>
  <c r="R408"/>
  <c r="R397"/>
  <c i="7" r="T189"/>
  <c r="T107"/>
  <c r="T324"/>
  <c r="BK394"/>
  <c r="J394"/>
  <c r="J79"/>
  <c r="P425"/>
  <c i="8" r="BK190"/>
  <c r="J190"/>
  <c r="J68"/>
  <c r="R248"/>
  <c i="9" r="P99"/>
  <c r="P98"/>
  <c r="P86"/>
  <c i="1" r="AU64"/>
  <c i="10" r="R87"/>
  <c r="R86"/>
  <c r="R85"/>
  <c r="R108"/>
  <c r="T122"/>
  <c i="2" r="BK390"/>
  <c r="J390"/>
  <c r="J66"/>
  <c i="8" r="BK179"/>
  <c r="J179"/>
  <c r="J66"/>
  <c i="2" r="BK223"/>
  <c r="J223"/>
  <c r="J62"/>
  <c i="4" r="BK304"/>
  <c r="J304"/>
  <c r="J69"/>
  <c i="5" r="BK279"/>
  <c r="J279"/>
  <c r="J72"/>
  <c i="6" r="BK230"/>
  <c r="J230"/>
  <c r="J71"/>
  <c r="BK397"/>
  <c r="J397"/>
  <c r="J89"/>
  <c r="BK261"/>
  <c r="J261"/>
  <c r="J75"/>
  <c i="8" r="BK234"/>
  <c r="J234"/>
  <c r="J70"/>
  <c i="6" r="BK278"/>
  <c r="J278"/>
  <c r="J79"/>
  <c r="BK352"/>
  <c r="J352"/>
  <c r="J86"/>
  <c i="7" r="BK452"/>
  <c r="J452"/>
  <c r="J84"/>
  <c r="BK281"/>
  <c r="J281"/>
  <c r="J71"/>
  <c i="9" r="BK88"/>
  <c r="J88"/>
  <c r="J61"/>
  <c i="6" r="BK185"/>
  <c r="J185"/>
  <c r="J68"/>
  <c i="7" r="BK320"/>
  <c r="J320"/>
  <c r="J75"/>
  <c i="3" r="BK223"/>
  <c r="J223"/>
  <c r="J62"/>
  <c r="BK351"/>
  <c r="J351"/>
  <c r="J65"/>
  <c i="5" r="BK217"/>
  <c r="J217"/>
  <c r="J69"/>
  <c i="6" r="BK323"/>
  <c r="J323"/>
  <c r="J82"/>
  <c i="10" r="BK104"/>
  <c r="J104"/>
  <c r="J62"/>
  <c r="BK118"/>
  <c r="J118"/>
  <c r="J64"/>
  <c r="BE88"/>
  <c r="BE105"/>
  <c r="BE89"/>
  <c r="BE102"/>
  <c r="BE112"/>
  <c i="9" r="BK90"/>
  <c r="J90"/>
  <c r="J62"/>
  <c i="10" r="F55"/>
  <c r="E48"/>
  <c r="BE119"/>
  <c r="BE95"/>
  <c r="BE126"/>
  <c r="J52"/>
  <c r="BE101"/>
  <c r="BE115"/>
  <c r="BE92"/>
  <c r="BE123"/>
  <c i="9" r="BK98"/>
  <c r="J98"/>
  <c r="J64"/>
  <c i="10" r="BE98"/>
  <c r="BE109"/>
  <c i="8" r="J97"/>
  <c r="J65"/>
  <c i="9" r="F55"/>
  <c r="BE89"/>
  <c r="BE113"/>
  <c r="BE131"/>
  <c r="BE143"/>
  <c r="E48"/>
  <c r="BE166"/>
  <c r="BE172"/>
  <c r="BE93"/>
  <c r="BE100"/>
  <c r="BE152"/>
  <c r="BE156"/>
  <c r="BE175"/>
  <c r="BE126"/>
  <c r="BE150"/>
  <c r="BE177"/>
  <c r="J52"/>
  <c r="BE141"/>
  <c r="BE159"/>
  <c i="8" r="J238"/>
  <c r="J72"/>
  <c i="9" r="BE94"/>
  <c r="BE144"/>
  <c r="BE92"/>
  <c r="BE97"/>
  <c r="BE104"/>
  <c r="BE111"/>
  <c r="BE118"/>
  <c r="BE135"/>
  <c r="BE151"/>
  <c r="BE154"/>
  <c r="BE169"/>
  <c r="BE106"/>
  <c r="BE117"/>
  <c r="BE119"/>
  <c r="BE125"/>
  <c r="BE149"/>
  <c r="BE105"/>
  <c r="BE107"/>
  <c r="BE112"/>
  <c r="BE120"/>
  <c r="BE132"/>
  <c r="BE136"/>
  <c r="BE142"/>
  <c r="BE153"/>
  <c i="8" r="BE102"/>
  <c r="BE133"/>
  <c r="BE139"/>
  <c r="BE151"/>
  <c r="BE191"/>
  <c r="BE223"/>
  <c r="BE259"/>
  <c r="BE105"/>
  <c r="BE164"/>
  <c r="BE177"/>
  <c r="BE224"/>
  <c r="BE235"/>
  <c r="BE239"/>
  <c r="BE261"/>
  <c i="7" r="BK107"/>
  <c r="J107"/>
  <c r="J64"/>
  <c i="8" r="J56"/>
  <c r="BE135"/>
  <c r="BE137"/>
  <c r="BE188"/>
  <c r="BE263"/>
  <c r="BE98"/>
  <c r="BE111"/>
  <c r="BE161"/>
  <c r="BE175"/>
  <c r="BE204"/>
  <c r="BE232"/>
  <c r="BE254"/>
  <c r="E83"/>
  <c r="BE123"/>
  <c r="BE186"/>
  <c r="BE194"/>
  <c r="BE199"/>
  <c r="BE207"/>
  <c r="BE228"/>
  <c r="BE249"/>
  <c r="BE265"/>
  <c r="BE100"/>
  <c r="BE200"/>
  <c i="7" r="J285"/>
  <c r="J73"/>
  <c i="8" r="BE180"/>
  <c r="BE246"/>
  <c r="F92"/>
  <c r="BE184"/>
  <c r="BE210"/>
  <c r="BE243"/>
  <c r="BE126"/>
  <c r="BE141"/>
  <c r="BE153"/>
  <c r="BE222"/>
  <c r="BE226"/>
  <c r="BE253"/>
  <c r="BE131"/>
  <c r="BE169"/>
  <c r="BE201"/>
  <c r="BE256"/>
  <c r="BE260"/>
  <c r="BE143"/>
  <c r="BE156"/>
  <c r="BE172"/>
  <c r="BE216"/>
  <c r="BE230"/>
  <c r="BE255"/>
  <c r="BE117"/>
  <c r="BE252"/>
  <c i="6" r="J160"/>
  <c r="J66"/>
  <c r="BK351"/>
  <c r="J351"/>
  <c r="J85"/>
  <c i="7" r="F59"/>
  <c r="J100"/>
  <c r="BE117"/>
  <c r="BE141"/>
  <c r="BE169"/>
  <c r="BE178"/>
  <c r="BE206"/>
  <c r="BE240"/>
  <c r="BE286"/>
  <c r="BE376"/>
  <c r="BE403"/>
  <c r="BE417"/>
  <c r="BE423"/>
  <c r="BE122"/>
  <c r="BE157"/>
  <c r="BE188"/>
  <c r="BE202"/>
  <c r="BE209"/>
  <c r="BE233"/>
  <c r="BE362"/>
  <c r="BE389"/>
  <c r="BE411"/>
  <c r="BE109"/>
  <c r="BE139"/>
  <c r="BE145"/>
  <c r="BE161"/>
  <c r="BE170"/>
  <c r="BE196"/>
  <c r="BE265"/>
  <c r="BE278"/>
  <c r="BE311"/>
  <c r="BE340"/>
  <c r="BE372"/>
  <c r="BE395"/>
  <c r="BE432"/>
  <c r="BE113"/>
  <c r="BE212"/>
  <c r="BE254"/>
  <c r="BE262"/>
  <c r="BE282"/>
  <c r="BE297"/>
  <c r="BE342"/>
  <c r="BE365"/>
  <c r="BE419"/>
  <c r="BE426"/>
  <c r="BE429"/>
  <c r="BE435"/>
  <c r="BE439"/>
  <c r="BE442"/>
  <c r="BE447"/>
  <c r="BE453"/>
  <c i="6" r="BK113"/>
  <c r="J113"/>
  <c r="J61"/>
  <c i="7" r="BE152"/>
  <c r="BE185"/>
  <c r="BE215"/>
  <c r="BE273"/>
  <c r="BE303"/>
  <c r="BE331"/>
  <c r="BE133"/>
  <c r="BE300"/>
  <c r="BE308"/>
  <c r="BE318"/>
  <c r="BE334"/>
  <c r="BE354"/>
  <c r="BE398"/>
  <c i="6" r="BK134"/>
  <c r="J134"/>
  <c r="J63"/>
  <c i="7" r="BE166"/>
  <c r="BE224"/>
  <c r="BE257"/>
  <c r="BE269"/>
  <c r="BE290"/>
  <c r="BE381"/>
  <c r="BE406"/>
  <c r="BE414"/>
  <c i="6" r="BK277"/>
  <c r="J277"/>
  <c r="J78"/>
  <c i="7" r="BE180"/>
  <c r="BE306"/>
  <c r="BE316"/>
  <c r="BE321"/>
  <c r="BE346"/>
  <c r="BE378"/>
  <c r="BE422"/>
  <c r="BE136"/>
  <c r="BE173"/>
  <c r="BE249"/>
  <c r="BE295"/>
  <c r="BE335"/>
  <c r="BE356"/>
  <c r="BE369"/>
  <c r="BE392"/>
  <c r="BE409"/>
  <c r="E94"/>
  <c r="BE128"/>
  <c r="BE148"/>
  <c r="BE190"/>
  <c r="BE199"/>
  <c r="BE246"/>
  <c r="BE260"/>
  <c r="BE313"/>
  <c r="BE386"/>
  <c i="6" r="BK260"/>
  <c r="J260"/>
  <c r="J74"/>
  <c i="7" r="BE230"/>
  <c r="BE238"/>
  <c r="BE292"/>
  <c r="BE349"/>
  <c r="BE227"/>
  <c r="BE325"/>
  <c r="BE401"/>
  <c i="6" r="BE121"/>
  <c r="BE124"/>
  <c r="BE147"/>
  <c r="BE153"/>
  <c r="BE208"/>
  <c r="BE212"/>
  <c r="BE214"/>
  <c r="BE220"/>
  <c r="BE237"/>
  <c r="BE243"/>
  <c r="BE251"/>
  <c r="BE252"/>
  <c r="BE257"/>
  <c r="BE262"/>
  <c r="BE285"/>
  <c r="BE301"/>
  <c r="BE307"/>
  <c r="BE310"/>
  <c r="BE318"/>
  <c r="BE326"/>
  <c r="BE331"/>
  <c r="BE347"/>
  <c r="BE349"/>
  <c r="BE358"/>
  <c r="BE380"/>
  <c r="BE381"/>
  <c r="BE387"/>
  <c r="BE391"/>
  <c r="BE413"/>
  <c r="BE416"/>
  <c r="BE419"/>
  <c r="F55"/>
  <c r="BE141"/>
  <c r="BE146"/>
  <c r="BE166"/>
  <c r="BE170"/>
  <c r="BE173"/>
  <c r="BE176"/>
  <c r="BE186"/>
  <c r="BE189"/>
  <c r="BE232"/>
  <c r="BE247"/>
  <c r="BE275"/>
  <c r="BE284"/>
  <c r="BE288"/>
  <c r="BE322"/>
  <c r="BE327"/>
  <c r="BE343"/>
  <c r="BE348"/>
  <c r="BE360"/>
  <c r="BE363"/>
  <c r="BE373"/>
  <c r="BE382"/>
  <c r="BE383"/>
  <c r="BE402"/>
  <c r="BE411"/>
  <c r="BE417"/>
  <c r="BE420"/>
  <c r="BE422"/>
  <c r="BE128"/>
  <c r="BE136"/>
  <c r="BE192"/>
  <c r="BE203"/>
  <c r="BE225"/>
  <c r="BE267"/>
  <c r="BE270"/>
  <c r="BE283"/>
  <c r="BE302"/>
  <c r="BE328"/>
  <c r="BE335"/>
  <c r="BE342"/>
  <c r="BE369"/>
  <c r="BE384"/>
  <c r="BE386"/>
  <c r="BE389"/>
  <c r="BE390"/>
  <c r="BE409"/>
  <c r="BE410"/>
  <c r="BE414"/>
  <c r="BE418"/>
  <c r="BE123"/>
  <c r="BE133"/>
  <c r="BE155"/>
  <c r="BE171"/>
  <c r="BE177"/>
  <c r="BE183"/>
  <c r="BE193"/>
  <c r="BE244"/>
  <c r="BE255"/>
  <c r="BE265"/>
  <c r="BE269"/>
  <c r="BE308"/>
  <c r="BE355"/>
  <c r="BE361"/>
  <c r="BE364"/>
  <c r="BE378"/>
  <c r="BE388"/>
  <c r="BE403"/>
  <c r="BE404"/>
  <c r="BE406"/>
  <c r="BE126"/>
  <c r="BE132"/>
  <c r="BE152"/>
  <c r="BE157"/>
  <c r="BE161"/>
  <c r="BE163"/>
  <c r="BE200"/>
  <c r="BE205"/>
  <c r="BE223"/>
  <c r="BE229"/>
  <c r="BE238"/>
  <c r="BE245"/>
  <c r="BE259"/>
  <c r="BE282"/>
  <c r="BE286"/>
  <c r="BE289"/>
  <c r="BE306"/>
  <c r="BE309"/>
  <c r="BE315"/>
  <c r="BE324"/>
  <c r="BE325"/>
  <c r="BE329"/>
  <c r="BE339"/>
  <c r="BE354"/>
  <c r="BE362"/>
  <c r="BE367"/>
  <c r="BE374"/>
  <c r="BE396"/>
  <c r="BE405"/>
  <c r="BE412"/>
  <c r="BE421"/>
  <c r="BE423"/>
  <c r="BE424"/>
  <c r="BE119"/>
  <c r="BE125"/>
  <c r="BE148"/>
  <c r="BE150"/>
  <c r="BE162"/>
  <c r="BE168"/>
  <c r="BE178"/>
  <c r="BE195"/>
  <c r="BE215"/>
  <c r="BE228"/>
  <c r="BE287"/>
  <c r="BE291"/>
  <c r="BE305"/>
  <c r="BE311"/>
  <c r="BE330"/>
  <c r="BE344"/>
  <c r="BE350"/>
  <c r="BE372"/>
  <c r="BE377"/>
  <c r="BE394"/>
  <c r="BE399"/>
  <c r="E101"/>
  <c r="BE138"/>
  <c r="BE140"/>
  <c r="BE169"/>
  <c r="BE174"/>
  <c r="BE182"/>
  <c r="BE187"/>
  <c r="BE201"/>
  <c r="BE206"/>
  <c r="BE209"/>
  <c r="BE221"/>
  <c r="BE227"/>
  <c r="BE234"/>
  <c r="BE248"/>
  <c r="BE253"/>
  <c r="BE264"/>
  <c r="BE268"/>
  <c r="BE304"/>
  <c r="BE312"/>
  <c r="BE333"/>
  <c r="BE336"/>
  <c r="BE338"/>
  <c r="BE346"/>
  <c i="5" r="BK95"/>
  <c r="J95"/>
  <c r="J64"/>
  <c i="6" r="J52"/>
  <c r="BE115"/>
  <c r="BE117"/>
  <c r="BE118"/>
  <c r="BE130"/>
  <c r="BE131"/>
  <c r="BE137"/>
  <c r="BE143"/>
  <c r="BE145"/>
  <c r="BE158"/>
  <c r="BE164"/>
  <c r="BE175"/>
  <c r="BE207"/>
  <c r="BE218"/>
  <c r="BE222"/>
  <c r="BE224"/>
  <c r="BE231"/>
  <c r="BE240"/>
  <c r="BE249"/>
  <c r="BE258"/>
  <c r="BE271"/>
  <c r="BE274"/>
  <c r="BE276"/>
  <c r="BE281"/>
  <c r="BE294"/>
  <c r="BE295"/>
  <c r="BE296"/>
  <c r="BE298"/>
  <c r="BE299"/>
  <c r="BE303"/>
  <c r="BE314"/>
  <c r="BE317"/>
  <c r="BE332"/>
  <c r="BE345"/>
  <c r="BE392"/>
  <c r="BE401"/>
  <c r="BE129"/>
  <c r="BE139"/>
  <c r="BE149"/>
  <c r="BE165"/>
  <c r="BE172"/>
  <c r="BE179"/>
  <c r="BE191"/>
  <c r="BE194"/>
  <c r="BE197"/>
  <c r="BE202"/>
  <c r="BE211"/>
  <c r="BE216"/>
  <c r="BE219"/>
  <c r="BE256"/>
  <c r="BE272"/>
  <c r="BE279"/>
  <c r="BE300"/>
  <c r="BE319"/>
  <c r="BE337"/>
  <c r="BE340"/>
  <c r="BE368"/>
  <c r="BE370"/>
  <c r="BE375"/>
  <c r="BE376"/>
  <c r="BE379"/>
  <c r="BE385"/>
  <c r="BE120"/>
  <c r="BE144"/>
  <c r="BE156"/>
  <c r="BE181"/>
  <c r="BE190"/>
  <c r="BE196"/>
  <c r="BE198"/>
  <c r="BE213"/>
  <c r="BE217"/>
  <c r="BE226"/>
  <c r="BE236"/>
  <c r="BE239"/>
  <c r="BE266"/>
  <c r="BE293"/>
  <c r="BE313"/>
  <c r="BE321"/>
  <c r="BE357"/>
  <c r="BE365"/>
  <c r="BE395"/>
  <c r="BE398"/>
  <c r="BE407"/>
  <c r="BE116"/>
  <c r="BE122"/>
  <c r="BE127"/>
  <c r="BE142"/>
  <c r="BE151"/>
  <c r="BE154"/>
  <c r="BE167"/>
  <c r="BE180"/>
  <c r="BE188"/>
  <c r="BE210"/>
  <c r="BE233"/>
  <c r="BE235"/>
  <c r="BE242"/>
  <c r="BE246"/>
  <c r="BE254"/>
  <c r="BE280"/>
  <c r="BE290"/>
  <c r="BE316"/>
  <c r="BE320"/>
  <c r="BE353"/>
  <c r="BE356"/>
  <c r="BE359"/>
  <c r="BE393"/>
  <c r="BE400"/>
  <c i="5" r="E82"/>
  <c r="BE138"/>
  <c r="BE151"/>
  <c r="BE156"/>
  <c r="BE173"/>
  <c r="BE193"/>
  <c r="BE205"/>
  <c r="BE215"/>
  <c r="F91"/>
  <c r="BE103"/>
  <c r="BE166"/>
  <c r="BE233"/>
  <c r="BE237"/>
  <c r="BE270"/>
  <c r="BE196"/>
  <c r="BE250"/>
  <c r="BE136"/>
  <c r="BE182"/>
  <c r="BE222"/>
  <c r="BE275"/>
  <c r="BE277"/>
  <c r="BE280"/>
  <c r="BE97"/>
  <c r="BE272"/>
  <c r="BE131"/>
  <c r="BE143"/>
  <c r="BE149"/>
  <c r="BE160"/>
  <c r="BE229"/>
  <c r="BE241"/>
  <c r="BE258"/>
  <c r="BE100"/>
  <c r="BE171"/>
  <c r="BE201"/>
  <c r="BE225"/>
  <c r="BE239"/>
  <c r="BE263"/>
  <c i="4" r="J93"/>
  <c r="J65"/>
  <c i="5" r="BE124"/>
  <c r="BE185"/>
  <c r="BE191"/>
  <c r="BE227"/>
  <c r="BE252"/>
  <c r="J56"/>
  <c r="BE126"/>
  <c r="BE179"/>
  <c r="BE187"/>
  <c r="BE207"/>
  <c r="BE232"/>
  <c r="BE110"/>
  <c r="BE115"/>
  <c r="BE120"/>
  <c r="BE158"/>
  <c r="BE198"/>
  <c r="BE218"/>
  <c r="BE244"/>
  <c r="BE247"/>
  <c r="BE267"/>
  <c r="BE129"/>
  <c r="BE105"/>
  <c r="BE122"/>
  <c r="BE134"/>
  <c r="BE146"/>
  <c r="BE203"/>
  <c r="BE212"/>
  <c r="BE254"/>
  <c r="BE256"/>
  <c i="4" r="J56"/>
  <c r="BE166"/>
  <c r="BE222"/>
  <c r="BE231"/>
  <c r="BE246"/>
  <c r="BE266"/>
  <c r="BE283"/>
  <c r="BE289"/>
  <c r="E50"/>
  <c r="BE220"/>
  <c r="BE287"/>
  <c r="BE292"/>
  <c r="F59"/>
  <c r="BE129"/>
  <c r="BE134"/>
  <c r="BE145"/>
  <c r="BE297"/>
  <c r="BE108"/>
  <c r="BE113"/>
  <c r="BE124"/>
  <c r="BE185"/>
  <c r="BE215"/>
  <c r="BE301"/>
  <c r="BE305"/>
  <c i="3" r="BK86"/>
  <c r="J86"/>
  <c r="J60"/>
  <c i="4" r="BE94"/>
  <c r="BE103"/>
  <c r="BE170"/>
  <c r="BE196"/>
  <c r="BE201"/>
  <c r="BE240"/>
  <c r="BE275"/>
  <c r="BE97"/>
  <c r="BE177"/>
  <c r="BE191"/>
  <c r="BE244"/>
  <c r="BE248"/>
  <c r="BE252"/>
  <c r="BE118"/>
  <c r="BE157"/>
  <c r="BE206"/>
  <c r="BE250"/>
  <c r="BE142"/>
  <c r="BE148"/>
  <c r="BE234"/>
  <c r="BE237"/>
  <c r="BE100"/>
  <c r="BE152"/>
  <c r="BE257"/>
  <c r="BE280"/>
  <c i="3" r="F55"/>
  <c r="BE121"/>
  <c r="BE320"/>
  <c i="2" r="BK90"/>
  <c r="J90"/>
  <c r="J60"/>
  <c i="3" r="J52"/>
  <c r="BE267"/>
  <c r="BE280"/>
  <c r="BE305"/>
  <c r="BE316"/>
  <c r="BE336"/>
  <c r="E75"/>
  <c r="BE108"/>
  <c r="BE172"/>
  <c r="BE181"/>
  <c r="BE261"/>
  <c r="BE292"/>
  <c r="BE312"/>
  <c r="BE333"/>
  <c r="BE337"/>
  <c r="BE338"/>
  <c r="BE159"/>
  <c r="BE174"/>
  <c r="BE207"/>
  <c r="BE260"/>
  <c r="BE276"/>
  <c r="BE283"/>
  <c r="BE294"/>
  <c r="BE328"/>
  <c r="BE335"/>
  <c r="BE341"/>
  <c i="2" r="BK393"/>
  <c r="J393"/>
  <c r="J67"/>
  <c i="3" r="BE88"/>
  <c r="BE187"/>
  <c r="BE211"/>
  <c r="BE273"/>
  <c r="BE342"/>
  <c r="BE343"/>
  <c r="BE352"/>
  <c r="BE90"/>
  <c r="BE102"/>
  <c r="BE114"/>
  <c r="BE152"/>
  <c r="BE170"/>
  <c r="BE183"/>
  <c r="BE204"/>
  <c r="BE262"/>
  <c r="BE135"/>
  <c r="BE165"/>
  <c r="BE259"/>
  <c r="BE329"/>
  <c r="BE99"/>
  <c r="BE128"/>
  <c r="BE145"/>
  <c r="BE197"/>
  <c r="BE214"/>
  <c r="BE224"/>
  <c r="BE241"/>
  <c r="BE266"/>
  <c r="BE301"/>
  <c r="BE321"/>
  <c r="BE325"/>
  <c r="BE138"/>
  <c r="BE195"/>
  <c r="BE221"/>
  <c r="BE244"/>
  <c r="BE285"/>
  <c r="BE302"/>
  <c r="BE334"/>
  <c r="BE111"/>
  <c r="BE200"/>
  <c r="BE270"/>
  <c r="BE317"/>
  <c r="BE332"/>
  <c r="BE185"/>
  <c r="BE232"/>
  <c r="BE263"/>
  <c r="BE92"/>
  <c r="BE252"/>
  <c r="BE315"/>
  <c r="BE324"/>
  <c i="2" r="J52"/>
  <c r="BE96"/>
  <c r="BE105"/>
  <c r="BE123"/>
  <c r="BE164"/>
  <c r="BE245"/>
  <c r="BE272"/>
  <c r="BE282"/>
  <c r="BE323"/>
  <c r="BE326"/>
  <c r="BE331"/>
  <c r="BE339"/>
  <c r="BE340"/>
  <c r="BE128"/>
  <c r="BE199"/>
  <c r="BE254"/>
  <c r="BE276"/>
  <c r="BE301"/>
  <c r="BE306"/>
  <c r="BE313"/>
  <c r="BE321"/>
  <c r="BE322"/>
  <c r="BE346"/>
  <c r="BE362"/>
  <c r="F86"/>
  <c r="BE110"/>
  <c r="BE180"/>
  <c r="BE204"/>
  <c r="BE215"/>
  <c r="BE224"/>
  <c r="BE231"/>
  <c r="BE329"/>
  <c r="BE332"/>
  <c r="BE354"/>
  <c r="BE356"/>
  <c r="BE364"/>
  <c r="BE410"/>
  <c r="BE102"/>
  <c r="BE159"/>
  <c r="BE162"/>
  <c r="BE207"/>
  <c r="BE237"/>
  <c r="BE283"/>
  <c r="BE286"/>
  <c r="BE292"/>
  <c r="BE311"/>
  <c r="BE350"/>
  <c r="BE371"/>
  <c r="BE376"/>
  <c r="BE391"/>
  <c r="BE404"/>
  <c r="BE414"/>
  <c r="BE239"/>
  <c r="BE243"/>
  <c r="BE266"/>
  <c r="BE279"/>
  <c r="BE288"/>
  <c r="BE289"/>
  <c r="BE290"/>
  <c r="BE296"/>
  <c r="BE347"/>
  <c r="BE357"/>
  <c r="BE375"/>
  <c r="BE407"/>
  <c r="BE411"/>
  <c r="BE412"/>
  <c r="BE415"/>
  <c r="BE416"/>
  <c r="E48"/>
  <c r="BE113"/>
  <c r="BE140"/>
  <c r="BE174"/>
  <c r="BE194"/>
  <c r="BE241"/>
  <c r="BE269"/>
  <c r="BE281"/>
  <c r="BE293"/>
  <c r="BE318"/>
  <c r="BE324"/>
  <c r="BE352"/>
  <c r="BE382"/>
  <c r="BE385"/>
  <c r="BE94"/>
  <c r="BE118"/>
  <c r="BE134"/>
  <c r="BE146"/>
  <c r="BE149"/>
  <c r="BE178"/>
  <c r="BE186"/>
  <c r="BE196"/>
  <c r="BE260"/>
  <c r="BE265"/>
  <c r="BE285"/>
  <c r="BE295"/>
  <c r="BE308"/>
  <c r="BE335"/>
  <c r="BE338"/>
  <c r="BE365"/>
  <c r="BE388"/>
  <c r="BE395"/>
  <c r="BE401"/>
  <c r="BE409"/>
  <c r="BE417"/>
  <c r="BE92"/>
  <c r="BE166"/>
  <c r="BE234"/>
  <c r="BE259"/>
  <c r="BE299"/>
  <c r="BE316"/>
  <c r="BE334"/>
  <c r="BE336"/>
  <c r="BE353"/>
  <c r="BE363"/>
  <c r="BE373"/>
  <c r="BE153"/>
  <c r="BE171"/>
  <c r="BE176"/>
  <c r="BE182"/>
  <c r="BE184"/>
  <c r="BE212"/>
  <c r="BE221"/>
  <c r="BE248"/>
  <c r="BE258"/>
  <c r="BE280"/>
  <c r="BE320"/>
  <c r="BE327"/>
  <c r="BE366"/>
  <c r="BE372"/>
  <c r="F36"/>
  <c i="1" r="BC55"/>
  <c i="3" r="F37"/>
  <c i="1" r="BD56"/>
  <c i="8" r="F37"/>
  <c i="1" r="BB63"/>
  <c i="10" r="F37"/>
  <c i="1" r="BD65"/>
  <c i="10" r="F36"/>
  <c i="1" r="BC65"/>
  <c i="6" r="F36"/>
  <c i="1" r="BC60"/>
  <c i="3" r="F35"/>
  <c i="1" r="BB56"/>
  <c i="3" r="F34"/>
  <c i="1" r="BA56"/>
  <c i="7" r="J36"/>
  <c i="1" r="AW62"/>
  <c i="5" r="F37"/>
  <c i="1" r="BB59"/>
  <c i="5" r="F36"/>
  <c i="1" r="BA59"/>
  <c i="9" r="F35"/>
  <c i="1" r="BB64"/>
  <c i="9" r="F37"/>
  <c i="1" r="BD64"/>
  <c i="4" r="F36"/>
  <c i="1" r="BA58"/>
  <c i="7" r="F38"/>
  <c i="1" r="BC62"/>
  <c i="8" r="F36"/>
  <c i="1" r="BA63"/>
  <c i="4" r="J36"/>
  <c i="1" r="AW58"/>
  <c i="5" r="F38"/>
  <c i="1" r="BC59"/>
  <c i="6" r="J34"/>
  <c i="1" r="AW60"/>
  <c i="9" r="F36"/>
  <c i="1" r="BC64"/>
  <c i="8" r="F38"/>
  <c i="1" r="BC63"/>
  <c i="5" r="F39"/>
  <c i="1" r="BD59"/>
  <c r="AS54"/>
  <c i="4" r="F37"/>
  <c i="1" r="BB58"/>
  <c i="10" r="F35"/>
  <c i="1" r="BB65"/>
  <c i="7" r="F39"/>
  <c i="1" r="BD62"/>
  <c i="10" r="J34"/>
  <c i="1" r="AW65"/>
  <c i="2" r="F34"/>
  <c i="1" r="BA55"/>
  <c i="4" r="F38"/>
  <c i="1" r="BC58"/>
  <c i="4" r="F39"/>
  <c i="1" r="BD58"/>
  <c i="8" r="J36"/>
  <c i="1" r="AW63"/>
  <c i="3" r="F36"/>
  <c i="1" r="BC56"/>
  <c i="7" r="F36"/>
  <c i="1" r="BA62"/>
  <c i="5" r="J36"/>
  <c i="1" r="AW59"/>
  <c i="9" r="J34"/>
  <c i="1" r="AW64"/>
  <c i="2" r="F35"/>
  <c i="1" r="BB55"/>
  <c i="8" r="F39"/>
  <c i="1" r="BD63"/>
  <c i="3" r="J34"/>
  <c i="1" r="AW56"/>
  <c i="2" r="F37"/>
  <c i="1" r="BD55"/>
  <c i="6" r="F35"/>
  <c i="1" r="BB60"/>
  <c i="2" r="J34"/>
  <c i="1" r="AW55"/>
  <c i="10" r="F34"/>
  <c i="1" r="BA65"/>
  <c i="6" r="F37"/>
  <c i="1" r="BD60"/>
  <c i="6" r="F34"/>
  <c i="1" r="BA60"/>
  <c i="9" r="F34"/>
  <c i="1" r="BA64"/>
  <c i="7" r="F37"/>
  <c i="1" r="BB62"/>
  <c i="6" l="1" r="T278"/>
  <c r="P278"/>
  <c r="P277"/>
  <c r="T277"/>
  <c r="R277"/>
  <c r="P351"/>
  <c i="4" r="BK92"/>
  <c r="J92"/>
  <c r="J64"/>
  <c i="7" r="BK284"/>
  <c r="J284"/>
  <c r="J72"/>
  <c i="8" r="T96"/>
  <c r="R96"/>
  <c i="7" r="R284"/>
  <c i="2" r="T393"/>
  <c i="6" r="R351"/>
  <c i="7" r="P284"/>
  <c r="P106"/>
  <c i="1" r="AU62"/>
  <c i="4" r="R92"/>
  <c r="R91"/>
  <c i="5" r="T95"/>
  <c r="T94"/>
  <c i="8" r="R237"/>
  <c r="T237"/>
  <c r="P237"/>
  <c r="P95"/>
  <c i="1" r="AU63"/>
  <c i="9" r="R98"/>
  <c r="R86"/>
  <c i="4" r="P92"/>
  <c r="P91"/>
  <c i="1" r="AU58"/>
  <c i="6" r="P260"/>
  <c r="P184"/>
  <c r="P112"/>
  <c r="P111"/>
  <c i="1" r="AU60"/>
  <c i="7" r="R107"/>
  <c r="R106"/>
  <c i="2" r="T90"/>
  <c r="T89"/>
  <c i="5" r="P95"/>
  <c r="P94"/>
  <c i="1" r="AU59"/>
  <c i="8" r="BK96"/>
  <c r="BK95"/>
  <c r="J95"/>
  <c r="J63"/>
  <c i="9" r="T98"/>
  <c r="T86"/>
  <c i="4" r="T92"/>
  <c r="T91"/>
  <c i="3" r="R86"/>
  <c r="R85"/>
  <c i="6" r="T184"/>
  <c i="10" r="T86"/>
  <c r="T85"/>
  <c i="6" r="T352"/>
  <c r="T351"/>
  <c i="10" r="P86"/>
  <c r="P85"/>
  <c i="1" r="AU65"/>
  <c i="7" r="T284"/>
  <c r="T106"/>
  <c i="3" r="P86"/>
  <c r="P85"/>
  <c i="1" r="AU56"/>
  <c i="3" r="T86"/>
  <c r="T85"/>
  <c i="2" r="R393"/>
  <c i="6" r="R184"/>
  <c r="R112"/>
  <c r="R111"/>
  <c i="2" r="P90"/>
  <c r="P89"/>
  <c i="1" r="AU55"/>
  <c i="2" r="R90"/>
  <c r="R89"/>
  <c i="9" r="BK87"/>
  <c r="J87"/>
  <c r="J60"/>
  <c i="10" r="BK86"/>
  <c r="J86"/>
  <c r="J60"/>
  <c i="9" r="BK86"/>
  <c r="J86"/>
  <c i="7" r="BK106"/>
  <c r="J106"/>
  <c r="J63"/>
  <c i="6" r="BK184"/>
  <c r="J184"/>
  <c r="J67"/>
  <c i="5" r="BK94"/>
  <c r="J94"/>
  <c r="J63"/>
  <c i="3" r="BK85"/>
  <c r="J85"/>
  <c i="2" r="BK89"/>
  <c r="J89"/>
  <c r="J59"/>
  <c i="3" r="J33"/>
  <c i="1" r="AV56"/>
  <c r="AT56"/>
  <c i="2" r="F33"/>
  <c i="1" r="AZ55"/>
  <c i="6" r="F33"/>
  <c i="1" r="AZ60"/>
  <c i="4" r="J35"/>
  <c i="1" r="AV58"/>
  <c r="AT58"/>
  <c i="9" r="F33"/>
  <c i="1" r="AZ64"/>
  <c i="3" r="J30"/>
  <c i="1" r="AG56"/>
  <c i="7" r="J35"/>
  <c i="1" r="AV62"/>
  <c r="AT62"/>
  <c i="8" r="F35"/>
  <c i="1" r="AZ63"/>
  <c r="BB61"/>
  <c r="AX61"/>
  <c i="3" r="F33"/>
  <c i="1" r="AZ56"/>
  <c i="7" r="F35"/>
  <c i="1" r="AZ62"/>
  <c r="BB57"/>
  <c r="AX57"/>
  <c i="9" r="J30"/>
  <c i="1" r="AG64"/>
  <c i="10" r="J33"/>
  <c i="1" r="AV65"/>
  <c r="AT65"/>
  <c i="9" r="J33"/>
  <c i="1" r="AV64"/>
  <c r="AT64"/>
  <c r="BC61"/>
  <c r="AY61"/>
  <c i="5" r="J35"/>
  <c i="1" r="AV59"/>
  <c r="AT59"/>
  <c r="BD61"/>
  <c i="5" r="F35"/>
  <c i="1" r="AZ59"/>
  <c r="BA61"/>
  <c r="AW61"/>
  <c i="2" r="J33"/>
  <c i="1" r="AV55"/>
  <c r="AT55"/>
  <c i="4" r="F35"/>
  <c i="1" r="AZ58"/>
  <c r="BC57"/>
  <c r="AY57"/>
  <c i="8" r="J35"/>
  <c i="1" r="AV63"/>
  <c r="AT63"/>
  <c i="10" r="F33"/>
  <c i="1" r="AZ65"/>
  <c r="BA57"/>
  <c r="AW57"/>
  <c r="BD57"/>
  <c i="6" r="J33"/>
  <c i="1" r="AV60"/>
  <c r="AT60"/>
  <c i="6" l="1" r="BK112"/>
  <c r="BK111"/>
  <c r="J111"/>
  <c r="J59"/>
  <c r="T112"/>
  <c r="T111"/>
  <c i="8" r="R95"/>
  <c r="T95"/>
  <c i="4" r="BK91"/>
  <c r="J91"/>
  <c i="8" r="J96"/>
  <c r="J64"/>
  <c i="10" r="BK85"/>
  <c r="J85"/>
  <c r="J59"/>
  <c i="1" r="AN64"/>
  <c i="9" r="J59"/>
  <c r="J39"/>
  <c i="6" r="J112"/>
  <c r="J60"/>
  <c i="1" r="AN56"/>
  <c i="3" r="J59"/>
  <c r="J39"/>
  <c i="1" r="BC54"/>
  <c r="AY54"/>
  <c r="BD54"/>
  <c r="W33"/>
  <c r="AU61"/>
  <c i="6" r="J30"/>
  <c i="1" r="AG60"/>
  <c r="AN60"/>
  <c i="7" r="J32"/>
  <c i="1" r="AG62"/>
  <c r="AZ57"/>
  <c r="AV57"/>
  <c r="AT57"/>
  <c r="AZ61"/>
  <c r="AV61"/>
  <c r="AT61"/>
  <c r="AU57"/>
  <c r="BA54"/>
  <c r="W30"/>
  <c i="8" r="J32"/>
  <c i="1" r="AG63"/>
  <c i="4" r="J32"/>
  <c i="1" r="AG58"/>
  <c i="5" r="J32"/>
  <c i="1" r="AG59"/>
  <c r="AG57"/>
  <c i="2" r="J30"/>
  <c i="1" r="AG55"/>
  <c r="BB54"/>
  <c r="W31"/>
  <c i="8" l="1" r="J41"/>
  <c i="4" r="J41"/>
  <c r="J63"/>
  <c i="7" r="J41"/>
  <c i="1" r="AN62"/>
  <c i="6" r="J39"/>
  <c i="1" r="AN57"/>
  <c i="5" r="J41"/>
  <c i="1" r="AN59"/>
  <c i="2" r="J39"/>
  <c i="1" r="AN55"/>
  <c r="AN58"/>
  <c r="AN63"/>
  <c r="AZ54"/>
  <c r="AV54"/>
  <c r="AK29"/>
  <c r="W32"/>
  <c r="AW54"/>
  <c r="AK30"/>
  <c r="AG61"/>
  <c i="10" r="J30"/>
  <c i="1" r="AG65"/>
  <c r="AX54"/>
  <c r="AU54"/>
  <c l="1" r="AN61"/>
  <c i="10" r="J39"/>
  <c i="1" r="AN65"/>
  <c r="AG54"/>
  <c r="AK26"/>
  <c r="AK35"/>
  <c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<sst xmlns="http://schemas.openxmlformats.org/spreadsheetml/2006/main">
  <si>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</si>
  <si>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</si>
  <si>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</si>
  <si>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</si>
  <si>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</si>
  <si>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{835bd8ea-24ef-44ee-b445-4e53b298fbc0}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</si>
  <si>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</si>
  <si>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</si>
  <si>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</si>
  <si>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</si>
  <si>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</si>
  <si>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</si>
  <si>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</si>
  <si>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</si>
  <si>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Stepanov_DPS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</si>
  <si>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</si>
  <si>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</si>
  <si>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Splašková kanalizace Štěpánov s převedením odp. vod do Přelouče</t>
  </si>
  <si>
    <t>KSO:</t>
  </si>
  <si>
    <t/>
  </si>
  <si>
    <t>CC-CZ:</t>
  </si>
  <si>
    <t>Místo:</t>
  </si>
  <si>
    <t>k.ú. Klenovka, k.ú. Štěpánov</t>
  </si>
  <si>
    <t>Datum:</t>
  </si>
  <si>
    <t>29. 8. 2023</t>
  </si>
  <si>
    <t>Zadavatel:</t>
  </si>
  <si>
    <t>IČ:</t>
  </si>
  <si>
    <t>00274101</t>
  </si>
  <si>
    <t>Město Přelouč, Československé armády 1665, Přelouč</t>
  </si>
  <si>
    <t>DIČ:</t>
  </si>
  <si>
    <t>Uchazeč:</t>
  </si>
  <si>
    <t>Vyplň údaj</t>
  </si>
  <si>
    <t>Projektant:</t>
  </si>
  <si>
    <t>27482782</t>
  </si>
  <si>
    <t>IKKO Hradec Králové, s.r.o., Bratří Štefanů 238,HK</t>
  </si>
  <si>
    <t>CZ27482782</t>
  </si>
  <si>
    <t>True</t>
  </si>
  <si>
    <t>Zpracovatel:</t>
  </si>
  <si>
    <t>K. Hlaváčková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</si>
  <si>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</si>
  <si>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</si>
  <si>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</si>
  <si>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</si>
  <si>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</si>
  <si>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</si>
  <si>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</si>
  <si>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</si>
  <si>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</si>
  <si>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</si>
  <si>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</si>
  <si>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</si>
  <si>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</si>
  <si>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</si>
  <si>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</si>
  <si>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</si>
  <si>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</si>
  <si>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</si>
  <si>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</si>
  <si>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</si>
  <si>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</si>
  <si>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</si>
  <si>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</si>
  <si>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</si>
  <si>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</si>
  <si>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</si>
  <si>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</si>
  <si>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</si>
  <si>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</si>
  <si>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</si>
  <si>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</si>
  <si>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</si>
  <si>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</si>
  <si>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</si>
  <si>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</si>
  <si>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</si>
  <si>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</si>
  <si>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</si>
  <si>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</si>
  <si>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</si>
  <si>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</si>
  <si>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</si>
  <si>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IO 01 - Splašková kanalizace - výtlačná potrubí</t>
  </si>
  <si>
    <t>ING</t>
  </si>
  <si>
    <t>1</t>
  </si>
  <si>
    <t>{7f4ef3ed-41a4-402f-b716-13de84a009d8}</t>
  </si>
  <si>
    <t>2</t>
  </si>
  <si>
    <t>02</t>
  </si>
  <si>
    <t>IO 02 - Splašková kanalizace - gravitace</t>
  </si>
  <si>
    <t>{0227cfcb-1fa3-4026-b1c8-2710944a0c78}</t>
  </si>
  <si>
    <t>03</t>
  </si>
  <si>
    <t>IO 03 - Opravy komunikací a zpevněné plochy u ČS</t>
  </si>
  <si>
    <t>{85639150-7e86-4ef0-8d9d-55ca1cb29d88}</t>
  </si>
  <si>
    <t>03a</t>
  </si>
  <si>
    <t>Opravy komunikací</t>
  </si>
  <si>
    <t>Soupis</t>
  </si>
  <si>
    <t>{d8ecf867-eedd-4b90-b141-3d0aea76f0f0}</t>
  </si>
  <si>
    <t>03b</t>
  </si>
  <si>
    <t>Zpevněné plochy u ČS</t>
  </si>
  <si>
    <t>{f781400f-8337-4928-89df-e91c68c554eb}</t>
  </si>
  <si>
    <t>04</t>
  </si>
  <si>
    <t>IO 04 - Elektro Štěpánov</t>
  </si>
  <si>
    <t>STA</t>
  </si>
  <si>
    <t>{13714608-8c49-4f5c-8ade-acf4ce0fcaf1}</t>
  </si>
  <si>
    <t>05</t>
  </si>
  <si>
    <t>IO 05 - Přečerpávací stanice - stavební část</t>
  </si>
  <si>
    <t>{3bf1bf1c-e7e3-48a1-92e2-e8e47161b99c}</t>
  </si>
  <si>
    <t>05a</t>
  </si>
  <si>
    <t>Nadzemní část PSOV1</t>
  </si>
  <si>
    <t>{599e8ac3-d63d-4760-8615-85f70adeb2ee}</t>
  </si>
  <si>
    <t>05b</t>
  </si>
  <si>
    <t>Podzemní části PSOV1, 2 a 3</t>
  </si>
  <si>
    <t>{58ed951f-1a1b-45f8-bf26-5155a76c7b18}</t>
  </si>
  <si>
    <t>06</t>
  </si>
  <si>
    <t>PS 01 - Přečerpávací stanice - strojní technologie</t>
  </si>
  <si>
    <t>PRO</t>
  </si>
  <si>
    <t>{a9a2a835-5ba3-4e37-abd8-aea1e697b08b}</t>
  </si>
  <si>
    <t>07</t>
  </si>
  <si>
    <t>VRN - Vedlejší rozpočtové náklady</t>
  </si>
  <si>
    <t>VON</t>
  </si>
  <si>
    <t>{9753d8f5-5aa4-4f0f-995f-7ef6c2fbdd99}</t>
  </si>
  <si>
    <t>KRYCÍ LIST SOUPISU PRACÍ</t>
  </si>
  <si>
    <t>Objekt:</t>
  </si>
  <si>
    <t>01 - IO 01 - Splašková kanalizace - výtlačná potrubí</t>
  </si>
  <si>
    <t>REKAPITULACE ČLENĚNÍ SOUPISU PRACÍ</t>
  </si>
  <si>
    <t>Kód dílu - Popis</t>
  </si>
  <si>
    <t>Cena celkem [CZK]</t>
  </si>
  <si>
    <t>-1</t>
  </si>
  <si>
    <t>HSV -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</si>
  <si>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</si>
  <si>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</si>
  <si>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</si>
  <si>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</si>
  <si>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</si>
  <si>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</si>
  <si>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</si>
  <si>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</si>
  <si>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</si>
  <si>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</si>
  <si>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</si>
  <si>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</si>
  <si>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</si>
  <si>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</si>
  <si>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</si>
  <si>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</si>
  <si>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</si>
  <si>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</si>
  <si>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</si>
  <si>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</si>
  <si>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</si>
  <si>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</si>
  <si>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</si>
  <si>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</si>
  <si>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</si>
  <si>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</si>
  <si>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115101201</t>
  </si>
  <si>
    <t>Čerpání vody na dopravní výšku do 10 m s uvažovaným průměrným přítokem do 500 l/min</t>
  </si>
  <si>
    <t>hod</t>
  </si>
  <si>
    <t>CS ÚRS 2023 02</t>
  </si>
  <si>
    <t>4</t>
  </si>
  <si>
    <t>-869434002</t>
  </si>
  <si>
    <t>Online PSC</t>
  </si>
  <si>
    <t>https://podminky.urs.cz/item/CS_URS_2023_02/115101201</t>
  </si>
  <si>
    <t>115101301</t>
  </si>
  <si>
    <t>Pohotovost záložní čerpací soupravy pro dopravní výšku do 10 m s uvažovaným průměrným přítokem do 500 l/min</t>
  </si>
  <si>
    <t>den</t>
  </si>
  <si>
    <t>-207436593</t>
  </si>
  <si>
    <t>https://podminky.urs.cz/item/CS_URS_2023_02/115101301</t>
  </si>
  <si>
    <t>3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</si>
  <si>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</si>
  <si>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</si>
  <si>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m</t>
  </si>
  <si>
    <t>-421292785</t>
  </si>
  <si>
    <t>https://podminky.urs.cz/item/CS_URS_2023_02/119001405</t>
  </si>
  <si>
    <t>VV</t>
  </si>
  <si>
    <t>(2*1,1)+(9*0,8) "V1</t>
  </si>
  <si>
    <t>2*0,8 "V2</t>
  </si>
  <si>
    <t>2*0,8 "V3</t>
  </si>
  <si>
    <t>Součet</t>
  </si>
  <si>
    <t>119001412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</si>
  <si>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</si>
  <si>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615677630</t>
  </si>
  <si>
    <t>https://podminky.urs.cz/item/CS_URS_2023_02/119001412</t>
  </si>
  <si>
    <t>1*1,1 "V1</t>
  </si>
  <si>
    <t>5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</si>
  <si>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</si>
  <si>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</si>
  <si>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-60942259</t>
  </si>
  <si>
    <t>https://podminky.urs.cz/item/CS_URS_2023_02/119001421</t>
  </si>
  <si>
    <t>3*0,8 "V1</t>
  </si>
  <si>
    <t>1*0,8 "V3</t>
  </si>
  <si>
    <t>6</t>
  </si>
  <si>
    <t>129001101</t>
  </si>
  <si>
    <t>Příplatek k cenám vykopávek za ztížení vykopávky v blízkosti podzemního vedení nebo výbušnin v horninách jakékoliv třídy</t>
  </si>
  <si>
    <t>m3</t>
  </si>
  <si>
    <t>-1522143928</t>
  </si>
  <si>
    <t>https://podminky.urs.cz/item/CS_URS_2023_02/129001101</t>
  </si>
  <si>
    <t>0,20*(241,40+838,305)</t>
  </si>
  <si>
    <t>7</t>
  </si>
  <si>
    <t>131151204</t>
  </si>
  <si>
    <t>Hloubení zapažených jam a zářezů strojně s urovnáním dna do předepsaného profilu a spádu v hornině třídy těžitelnosti I skupiny 1 a 2 přes 100 do 500 m3</t>
  </si>
  <si>
    <t>317037297</t>
  </si>
  <si>
    <t>https://podminky.urs.cz/item/CS_URS_2023_02/131151204</t>
  </si>
  <si>
    <t>0,45*((2*2*1,9)+2*(2*2*1,45)+7*(2*2*1,5)+3*(2*2*1,75)+2*(2*2*2,2)+2*(2*2*3,9)+2*(3*3*2,2)+(3*3*2,25)+(3,5*3,5*3,0)) "V1</t>
  </si>
  <si>
    <t>0,45*(3*2*2,3) "V3</t>
  </si>
  <si>
    <t>8</t>
  </si>
  <si>
    <t>131251203</t>
  </si>
  <si>
    <t>Hloubení zapažených jam a zářezů strojně s urovnáním dna do předepsaného profilu a spádu v hornině třídy těžitelnosti I skupiny 3 přes 50 do 100 m3</t>
  </si>
  <si>
    <t>-1653938579</t>
  </si>
  <si>
    <t>https://podminky.urs.cz/item/CS_URS_2023_02/131251203</t>
  </si>
  <si>
    <t>0,35*((2*2*1,9)+2*(2*2*1,45)+7*(2*2*1,5)+3*(2*2*1,75)+2*(2*2*2,2)+2*(2*2*3,9)+2*(3*3*2,2)+(3*3*2,25)+(3,5*3,5*3,0)) "V1</t>
  </si>
  <si>
    <t>0,35*(3*2*2,3) "V3</t>
  </si>
  <si>
    <t>9</t>
  </si>
  <si>
    <t>131351202</t>
  </si>
  <si>
    <t>Hloubení zapažených jam a zářezů strojně s urovnáním dna do předepsaného profilu a spádu v hornině třídy těžitelnosti II skupiny 4 přes 20 do 50 m3</t>
  </si>
  <si>
    <t>283533559</t>
  </si>
  <si>
    <t>https://podminky.urs.cz/item/CS_URS_2023_02/131351202</t>
  </si>
  <si>
    <t>0,20*((2*2*1,9)+2*(2*2*1,45)+7*(2*2*1,5)+3*(2*2*1,75)+2*(2*2*2,2)+2*(2*2*3,9)+2*(3*3*2,2)+(3*3*2,25)+(3,5*3,5*3,0)) "V1</t>
  </si>
  <si>
    <t>0,20*(3*2*2,3) "V3</t>
  </si>
  <si>
    <t>10</t>
  </si>
  <si>
    <t>132154204</t>
  </si>
  <si>
    <t>Hloubení zapažených rýh šířky přes 800 do 2 000 mm strojně s urovnáním dna do předepsaného profilu a spádu v hornině třídy těžitelnosti I skupiny 1 a 2 přes 100 do 500 m3</t>
  </si>
  <si>
    <t>1838987558</t>
  </si>
  <si>
    <t>https://podminky.urs.cz/item/CS_URS_2023_02/132154204</t>
  </si>
  <si>
    <t>0,45*((55*1,2*1,75)+(20*1,1*1,35)+(17*1,1*1,75)+(8*1,1*1,85)+(24*1,1*2,65)+(371*0,8*1,2)) "V1</t>
  </si>
  <si>
    <t>0,45*((24*1,1*1,3)+(139*0,8*1,0)+(16*0,8*1,45)) "V2</t>
  </si>
  <si>
    <t>0,45*((56,5*0,8*1,15)+(1,5*0,8*1,6)) "V3</t>
  </si>
  <si>
    <t>11</t>
  </si>
  <si>
    <t>132254204</t>
  </si>
  <si>
    <t>Hloubení zapažených rýh šířky přes 800 do 2 000 mm strojně s urovnáním dna do předepsaného profilu a spádu v hornině třídy těžitelnosti I skupiny 3 přes 100 do 500 m3</t>
  </si>
  <si>
    <t>394687554</t>
  </si>
  <si>
    <t>https://podminky.urs.cz/item/CS_URS_2023_02/132254204</t>
  </si>
  <si>
    <t>0,35*((55*1,2*1,75)+(20*1,1*1,35)+(17*1,1*1,75)+(8*1,1*1,85)+(24*1,1*2,65)+(371*0,8*1,2)) "V1</t>
  </si>
  <si>
    <t>0,35*((24*1,1*1,3)+(139*0,8*1,0)+(16*0,8*1,45)) "V2</t>
  </si>
  <si>
    <t>0,35*((56,5*0,8*1,15)+(1,5*0,8*1,6)) "V3</t>
  </si>
  <si>
    <t>132354204</t>
  </si>
  <si>
    <t>Hloubení zapažených rýh šířky přes 800 do 2 000 mm strojně s urovnáním dna do předepsaného profilu a spádu v hornině třídy těžitelnosti II skupiny 4 přes 100 do 500 m3</t>
  </si>
  <si>
    <t>613713949</t>
  </si>
  <si>
    <t>https://podminky.urs.cz/item/CS_URS_2023_02/132354204</t>
  </si>
  <si>
    <t>0,20*((55*1,2*1,75)+(20*1,1*1,35)+(17*1,1*1,75)+(8*1,1*1,85)+(24*1,1*2,65)+(371*0,8*1,2)) "V1</t>
  </si>
  <si>
    <t>0,20*((24*1,1*1,3)+(139*0,8*1,0)+(16*0,8*1,45)) "V2</t>
  </si>
  <si>
    <t>0,20*((56,5*0,8*1,15)+(1,5*0,8*1,6)) "V3</t>
  </si>
  <si>
    <t>13</t>
  </si>
  <si>
    <t>141721215R</t>
  </si>
  <si>
    <t>Řízený zemní protlak délky protlaku do 50 m v hornině třídy těžitelnosti I a II, skupiny 1 až 4 včetně protlačení trub v hloubce do 6 m průměru vrtu přes 180 do 225 mm</t>
  </si>
  <si>
    <t>929449943</t>
  </si>
  <si>
    <t>10,0 "protlak chráničky, V1, M 11,0 - 21,0</t>
  </si>
  <si>
    <t>Součet - chránička PE D 200 mm</t>
  </si>
  <si>
    <t>14</t>
  </si>
  <si>
    <t>141721251R</t>
  </si>
  <si>
    <t>Řízený zemní protlak délky protlaku přes 50 do 100 m v hornině třídy těžitelnosti I a II, skupiny 1 až 4 včetně protlačení trub v hloubce do 6 m průměru vrtu do 90 mm</t>
  </si>
  <si>
    <t>-1000661508</t>
  </si>
  <si>
    <t>1163,0 "potrubí PE D 90mm, V1, M 42,0 - 1205,0</t>
  </si>
  <si>
    <t>10,0 "potrubí PE D 75mm, V3, M 0,0 - 10,0</t>
  </si>
  <si>
    <t>15</t>
  </si>
  <si>
    <t>151201101</t>
  </si>
  <si>
    <t>Zřízení pažení a rozepření stěn rýh pro podzemní vedení zátažné, hloubky do 2 m</t>
  </si>
  <si>
    <t>m2</t>
  </si>
  <si>
    <t>77762167</t>
  </si>
  <si>
    <t>https://podminky.urs.cz/item/CS_URS_2023_02/151201101</t>
  </si>
  <si>
    <t>(2*37*1,75)+(371*1,65) "V1</t>
  </si>
  <si>
    <t>(2*24*1,75)+(155*1,45) "V2</t>
  </si>
  <si>
    <t>(58*1,6) "V3</t>
  </si>
  <si>
    <t>16</t>
  </si>
  <si>
    <t>151201102</t>
  </si>
  <si>
    <t>Zřízení pažení a rozepření stěn rýh pro podzemní vedení zátažné, hloubky přes 2 do 4 m</t>
  </si>
  <si>
    <t>-1315032854</t>
  </si>
  <si>
    <t>https://podminky.urs.cz/item/CS_URS_2023_02/151201102</t>
  </si>
  <si>
    <t>(2*55*2,2)+(2*8*2,3)+(2*24*3,1) "V1</t>
  </si>
  <si>
    <t>17</t>
  </si>
  <si>
    <t>151201111</t>
  </si>
  <si>
    <t>Odstranění pažení a rozepření stěn rýh pro podzemní vedení s uložením materiálu na vzdálenost do 3 m od kraje výkopu zátažné, hloubky do 2 m</t>
  </si>
  <si>
    <t>460200709</t>
  </si>
  <si>
    <t>https://podminky.urs.cz/item/CS_URS_2023_02/151201111</t>
  </si>
  <si>
    <t>18</t>
  </si>
  <si>
    <t>151201112</t>
  </si>
  <si>
    <t>Odstranění pažení a rozepření stěn rýh pro podzemní vedení s uložením materiálu na vzdálenost do 3 m od kraje výkopu zátažné, hloubky přes 2 do 4 m</t>
  </si>
  <si>
    <t>-482965107</t>
  </si>
  <si>
    <t>https://podminky.urs.cz/item/CS_URS_2023_02/151201112</t>
  </si>
  <si>
    <t>19</t>
  </si>
  <si>
    <t>151201201</t>
  </si>
  <si>
    <t>Zřízení pažení stěn výkopu bez rozepření nebo vzepření zátažné, hloubky do 4 m</t>
  </si>
  <si>
    <t>853451460</t>
  </si>
  <si>
    <t>https://podminky.urs.cz/item/CS_URS_2023_02/151201201</t>
  </si>
  <si>
    <t>(2*2*2,35)+9*(2*2*1,9)+3*(2*2*2,2)+2*(2*2*2,6)+2*(2*3*2,6)+(2*3*2,7)+(2*3,5*3,0) "V1</t>
  </si>
  <si>
    <t>(2*3*2,3) "V3</t>
  </si>
  <si>
    <t>20</t>
  </si>
  <si>
    <t>151201202</t>
  </si>
  <si>
    <t>Zřízení pažení stěn výkopu bez rozepření nebo vzepření zátažné, hloubky přes 4 do 8 m</t>
  </si>
  <si>
    <t>-856380264</t>
  </si>
  <si>
    <t>https://podminky.urs.cz/item/CS_URS_2023_02/151201202</t>
  </si>
  <si>
    <t>2*(2*2*4,35) "V1</t>
  </si>
  <si>
    <t>151201211</t>
  </si>
  <si>
    <t>Odstranění pažení stěn výkopu bez rozepření nebo vzepření s uložením pažin na vzdálenost do 3 m od okraje výkopu zátažné, hloubky do 4 m</t>
  </si>
  <si>
    <t>442449658</t>
  </si>
  <si>
    <t>https://podminky.urs.cz/item/CS_URS_2023_02/151201211</t>
  </si>
  <si>
    <t>22</t>
  </si>
  <si>
    <t>151201212</t>
  </si>
  <si>
    <t>Odstranění pažení stěn výkopu bez rozepření nebo vzepření s uložením pažin na vzdálenost do 3 m od okraje výkopu zátažné, hloubky přes 4 do 8 m</t>
  </si>
  <si>
    <t>1732885167</t>
  </si>
  <si>
    <t>https://podminky.urs.cz/item/CS_URS_2023_02/151201212</t>
  </si>
  <si>
    <t>23</t>
  </si>
  <si>
    <t>151201301</t>
  </si>
  <si>
    <t>Zřízení rozepření zapažených stěn výkopů s potřebným přepažováním při pažení zátažném, hloubky do 4 m</t>
  </si>
  <si>
    <t>1308858203</t>
  </si>
  <si>
    <t>https://podminky.urs.cz/item/CS_URS_2023_02/151201301</t>
  </si>
  <si>
    <t>24</t>
  </si>
  <si>
    <t>151201302</t>
  </si>
  <si>
    <t>Zřízení rozepření zapažených stěn výkopů s potřebným přepažováním při pažení zátažném, hloubky přes 4 do 8 m</t>
  </si>
  <si>
    <t>-900401048</t>
  </si>
  <si>
    <t>https://podminky.urs.cz/item/CS_URS_2023_02/151201302</t>
  </si>
  <si>
    <t>25</t>
  </si>
  <si>
    <t>151201311</t>
  </si>
  <si>
    <t>Odstranění rozepření stěn výkopů s uložením materiálu na vzdálenost do 3 m od okraje výkopu pažení zátažného, hloubky do 4 m</t>
  </si>
  <si>
    <t>-2083581366</t>
  </si>
  <si>
    <t>https://podminky.urs.cz/item/CS_URS_2023_02/151201311</t>
  </si>
  <si>
    <t>26</t>
  </si>
  <si>
    <t>151201312</t>
  </si>
  <si>
    <t>Odstranění rozepření stěn výkopů s uložením materiálu na vzdálenost do 3 m od okraje výkopu pažení zátažného, hloubky přes 4 do 8 m</t>
  </si>
  <si>
    <t>-1778298145</t>
  </si>
  <si>
    <t>https://podminky.urs.cz/item/CS_URS_2023_02/151201312</t>
  </si>
  <si>
    <t>27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</si>
  <si>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</si>
  <si>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</si>
  <si>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702202255</t>
  </si>
  <si>
    <t>https://podminky.urs.cz/item/CS_URS_2023_02/162751117</t>
  </si>
  <si>
    <t xml:space="preserve">65,353+4,808+254,777+2,7+(2,02+13,77+16,09+10,32) </t>
  </si>
  <si>
    <t>-215,941 "zemina tř.4</t>
  </si>
  <si>
    <t>Mezisoučet - přebytečný výkopek</t>
  </si>
  <si>
    <t>0,80*709,867 "odvoz nevhodné zeminy pro zásyp</t>
  </si>
  <si>
    <t>567,894 "dovoz zeminy pro výměnu zásypu</t>
  </si>
  <si>
    <t>28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</si>
  <si>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</si>
  <si>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</si>
  <si>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1867186532</t>
  </si>
  <si>
    <t>https://podminky.urs.cz/item/CS_URS_2023_02/162751137</t>
  </si>
  <si>
    <t>29</t>
  </si>
  <si>
    <t>167151111</t>
  </si>
  <si>
    <t>Nakládání, skládání a překládání neulehlého výkopku nebo sypaniny strojně nakládání, množství přes 100 m3, z hornin třídy těžitelnosti I, skupiny 1 až 3</t>
  </si>
  <si>
    <t>1335321206</t>
  </si>
  <si>
    <t>https://podminky.urs.cz/item/CS_URS_2023_02/167151111</t>
  </si>
  <si>
    <t>567,894 "zemina pro výměnu zásypu</t>
  </si>
  <si>
    <t>30</t>
  </si>
  <si>
    <t>171201201</t>
  </si>
  <si>
    <t>Uložení sypaniny na skládky nebo meziskládky bez hutnění s upravením uložené sypaniny do předepsaného tvaru</t>
  </si>
  <si>
    <t>66083196</t>
  </si>
  <si>
    <t>https://podminky.urs.cz/item/CS_URS_2023_02/171201201</t>
  </si>
  <si>
    <t>369,838 "přebytečný výkopek</t>
  </si>
  <si>
    <t>567,894 "výkopek nevhodný pro zpětný zásyp</t>
  </si>
  <si>
    <t>31</t>
  </si>
  <si>
    <t>171201231</t>
  </si>
  <si>
    <t>Poplatek za uložení stavebního odpadu na recyklační skládce (skládkovné) zeminy a kamení zatříděného do Katalogu odpadů pod kódem 17 05 04</t>
  </si>
  <si>
    <t>t</t>
  </si>
  <si>
    <t>1275887771</t>
  </si>
  <si>
    <t>https://podminky.urs.cz/item/CS_URS_2023_02/171201231</t>
  </si>
  <si>
    <t>937,732*1,8 'Přepočtené koeficientem množství</t>
  </si>
  <si>
    <t>32</t>
  </si>
  <si>
    <t>174101101</t>
  </si>
  <si>
    <t>Zásyp sypaninou z jakékoliv horniny strojně s uložením výkopku ve vrstvách se zhutněním jam, šachet, rýh nebo kolem objektů v těchto vykopávkách</t>
  </si>
  <si>
    <t>1155967385</t>
  </si>
  <si>
    <t>https://podminky.urs.cz/item/CS_URS_2023_02/174101101</t>
  </si>
  <si>
    <t>(241,40+838,305) "celkový objem hloubených vykopávek</t>
  </si>
  <si>
    <t>-(65,353+4,808+254,777+2,7+(2,02+13,77+16,09+10,32)) "přebytečný výkopek (lože+deska+obsyp+potrubí+objekty)</t>
  </si>
  <si>
    <t>33</t>
  </si>
  <si>
    <t>M</t>
  </si>
  <si>
    <t>58331200</t>
  </si>
  <si>
    <t>štěrkopísek netříděný</t>
  </si>
  <si>
    <t>-1297105221</t>
  </si>
  <si>
    <t>0,80*709,867 "80% objemu zeminy pro zásyp</t>
  </si>
  <si>
    <t>567,894*1,9 'Přepočtené koeficientem množství</t>
  </si>
  <si>
    <t>34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</si>
  <si>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</si>
  <si>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</si>
  <si>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-1984692992</t>
  </si>
  <si>
    <t>https://podminky.urs.cz/item/CS_URS_2023_02/175151101</t>
  </si>
  <si>
    <t>(55*1,2*0,55)+(69*1,1*0,39)+(371*0,8*0,39)-2,7 "uložení potrubí a objektů, V1</t>
  </si>
  <si>
    <t>(24*1,1*0,39)+(155*0,8*0,39) "uložení potrubí, V2</t>
  </si>
  <si>
    <t>(58*0,8*0,37) "uložení potrubí, V3</t>
  </si>
  <si>
    <t>35</t>
  </si>
  <si>
    <t>583313400</t>
  </si>
  <si>
    <t>kamenivo těžené drobné frakce 0/4</t>
  </si>
  <si>
    <t>2006155588</t>
  </si>
  <si>
    <t>254,777*2 'Přepočtené koeficientem množství</t>
  </si>
  <si>
    <t>Zakládání</t>
  </si>
  <si>
    <t>36</t>
  </si>
  <si>
    <t>275234221</t>
  </si>
  <si>
    <t>Zdivo základové z cihel pálených patek z cihel plných, dl. 290 mm P 15 M, na maltu MC-5 až MC-10</t>
  </si>
  <si>
    <t>76760277</t>
  </si>
  <si>
    <t>https://podminky.urs.cz/item/CS_URS_2023_02/275234221</t>
  </si>
  <si>
    <t>(0,3*0,9*0,4) "V1, šachta s indukčním průtokoměrem</t>
  </si>
  <si>
    <t>(0,3*0,5*0,4)+2*(0,3*0,5*0,8) "V1, kalníkové šachty</t>
  </si>
  <si>
    <t>3*(0,3*0,7*0,6) "V1, vzdušníkové šachty</t>
  </si>
  <si>
    <t>Součet - zděný základ/podpora v AŠ</t>
  </si>
  <si>
    <t>Svislé a kompletní konstrukce</t>
  </si>
  <si>
    <t>37</t>
  </si>
  <si>
    <t>359901111</t>
  </si>
  <si>
    <t>Vyčištění stok jakékoliv výšky</t>
  </si>
  <si>
    <t>-1267976907</t>
  </si>
  <si>
    <t>https://podminky.urs.cz/item/CS_URS_2023_02/359901111</t>
  </si>
  <si>
    <t>55,0 "kanal.stoka DN 250 mm, V1</t>
  </si>
  <si>
    <t>38</t>
  </si>
  <si>
    <t>359901211</t>
  </si>
  <si>
    <t>Monitoring stok (kamerový systém) jakékoli výšky nová kanalizace</t>
  </si>
  <si>
    <t>2007932584</t>
  </si>
  <si>
    <t>https://podminky.urs.cz/item/CS_URS_2023_02/359901211</t>
  </si>
  <si>
    <t>39</t>
  </si>
  <si>
    <t>R-39410028</t>
  </si>
  <si>
    <t>Prefabrikovaná ŽB nádrž pr. 1000 mm v. 1,85/1,70m se vztlakovou pojistkou + ZD pro D400 s 1 otvorem pro poklop + nabetonování dna + vodotěsné spojení mezi prefabrikáty</t>
  </si>
  <si>
    <t>kus</t>
  </si>
  <si>
    <t>-2052820838</t>
  </si>
  <si>
    <t>P</t>
  </si>
  <si>
    <t>Poznámka k položce:_x000d_
= kalníková šachta K2 a K3</t>
  </si>
  <si>
    <t>40</t>
  </si>
  <si>
    <t>R-39410041</t>
  </si>
  <si>
    <t>Prefabrikovaná ŽB nádrž pr. 1000 mm v. 1,95/1,80m se vztlakovou pojistkou + nástavec v. 1,40 m+ nabetonování dna + vodotěsné spojení mezi prefabrikáty</t>
  </si>
  <si>
    <t>-945073769</t>
  </si>
  <si>
    <t>Poznámka k položce:_x000d_
= armaturní šachta na protlaku</t>
  </si>
  <si>
    <t>41</t>
  </si>
  <si>
    <t>R-39410042</t>
  </si>
  <si>
    <t>Prefabrikovaná ŽB nádrž pr. 1000 mm v. 1,95/1,80m se vztlakovou pojistkou + nástavec v.1,65 m + ZD pro D400 s 1 otvorem pro poklop + nabetonování dna + vodotěsné spojení mezi prefabrikáty</t>
  </si>
  <si>
    <t>-1751859847</t>
  </si>
  <si>
    <t>Poznámka k položce:_x000d_
= kalníková šachta K1</t>
  </si>
  <si>
    <t>42</t>
  </si>
  <si>
    <t>R-39416042</t>
  </si>
  <si>
    <t>Prefabrikovaná ŽB nádrž pr. 1600 mm v. 2,00/1,85 m se vztlakovou pojistkou + ZD pro D400 s 1 otvorem pro poklop + nabetonování dna + vodotěsné spojení mezi prefabrikáty</t>
  </si>
  <si>
    <t>1216815840</t>
  </si>
  <si>
    <t>Poznámka k položce:_x000d_
= vzdušníkové šachty VZ1, VZ2 a VZ3</t>
  </si>
  <si>
    <t>43</t>
  </si>
  <si>
    <t>R-39421013</t>
  </si>
  <si>
    <t>Prefabrikovaná ŽB nádrž pr. 2100 mm v. 2,20/2,05m se vztlakovou pojistkou + ZD pro D400 s 1 otvorem pro poklop + nabetonování dna + vodotěsné spojení mezi prefabrikáty</t>
  </si>
  <si>
    <t>-828074028</t>
  </si>
  <si>
    <t>Poznámka k položce:_x000d_
= šachta s indukčním průtokoměrem</t>
  </si>
  <si>
    <t>Vodorovné konstrukce</t>
  </si>
  <si>
    <t>44</t>
  </si>
  <si>
    <t>451572111</t>
  </si>
  <si>
    <t>Lože pod potrubí, stoky a drobné objekty v otevřeném výkopu z kameniva drobného těženého 0 až 4 mm</t>
  </si>
  <si>
    <t>-1488670883</t>
  </si>
  <si>
    <t>https://podminky.urs.cz/item/CS_URS_2023_02/451572111</t>
  </si>
  <si>
    <t>(55*1,2*0,1)+(2*2*0,05)+(69*1,1*0,1)+(371*0,8*0,1)+4*(1,6*1,6*0,05)+3*(2,2*2,2*0,05)+(2,7*2,7*0,05) "uložení potrubí a objektů, V1</t>
  </si>
  <si>
    <t>(24*1,1*0,1)+(155*0,8*0,1) "uložení potrubí, V2</t>
  </si>
  <si>
    <t>(56,5*0,8*0,1)+(1,5*0,8*0,1) "uložení potrubí, V3</t>
  </si>
  <si>
    <t>45</t>
  </si>
  <si>
    <t>452112112</t>
  </si>
  <si>
    <t>Osazení betonových dílců prstenců nebo rámů pod poklopy a mříže, výšky do 100 mm</t>
  </si>
  <si>
    <t>543470367</t>
  </si>
  <si>
    <t>https://podminky.urs.cz/item/CS_URS_2023_02/452112112</t>
  </si>
  <si>
    <t>6+6 "vyr.prstence 60+100, AŠ na protlaku V1</t>
  </si>
  <si>
    <t>46</t>
  </si>
  <si>
    <t>59224185</t>
  </si>
  <si>
    <t>prstenec šachtový vyrovnávací betonový 625x120x60mm</t>
  </si>
  <si>
    <t>-1953657048</t>
  </si>
  <si>
    <t>47</t>
  </si>
  <si>
    <t>59224187</t>
  </si>
  <si>
    <t>prstenec šachtový vyrovnávací betonový 625x120x100mm</t>
  </si>
  <si>
    <t>1365532125</t>
  </si>
  <si>
    <t>48</t>
  </si>
  <si>
    <t>452112122</t>
  </si>
  <si>
    <t>Osazení betonových dílců prstenců nebo rámů pod poklopy a mříže, výšky přes 100 do 200 mm</t>
  </si>
  <si>
    <t>1391771088</t>
  </si>
  <si>
    <t>https://podminky.urs.cz/item/CS_URS_2023_02/452112122</t>
  </si>
  <si>
    <t>2 "revizní šachta 29v</t>
  </si>
  <si>
    <t>2 "AŠ na protlaku, V1</t>
  </si>
  <si>
    <t>49</t>
  </si>
  <si>
    <t>59224188</t>
  </si>
  <si>
    <t>prstenec šachtový vyrovnávací betonový 625x120x120mm</t>
  </si>
  <si>
    <t>-130867266</t>
  </si>
  <si>
    <t>50</t>
  </si>
  <si>
    <t>452321162</t>
  </si>
  <si>
    <t>Podkladní a zajišťovací konstrukce z betonu železového v otevřeném výkopu se zvýšenými nároky na prostředí desky pod potrubí, stoky a drobné objekty z betonu tř. C 25/30</t>
  </si>
  <si>
    <t>453489224</t>
  </si>
  <si>
    <t>https://podminky.urs.cz/item/CS_URS_2023_02/452321162</t>
  </si>
  <si>
    <t>4*(1,6*1,6*0,15)+3*(2,2*2,2*0,15)+(2,7*2,7*0,15) "V1, uložení AŠ, beton tř. C25/30-XA1</t>
  </si>
  <si>
    <t>51</t>
  </si>
  <si>
    <t>452351101</t>
  </si>
  <si>
    <t>Bednění podkladních a zajišťovacích konstrukcí v otevřeném výkopu desek nebo sedlových loží pod potrubí, stoky a drobné objekty</t>
  </si>
  <si>
    <t>425346904</t>
  </si>
  <si>
    <t>https://podminky.urs.cz/item/CS_URS_2023_02/452351101</t>
  </si>
  <si>
    <t>4*(4*1,6*0,15)+3*(4*2,2*0,15)+(4*2,7*0,15) "V1, uložení AŠ</t>
  </si>
  <si>
    <t>52</t>
  </si>
  <si>
    <t>452368211</t>
  </si>
  <si>
    <t>Výztuž podkladních desek, bloků nebo pražců v otevřeném výkopu ze svařovaných sítí typu Kari</t>
  </si>
  <si>
    <t>-175701373</t>
  </si>
  <si>
    <t>https://podminky.urs.cz/item/CS_URS_2023_02/452368211</t>
  </si>
  <si>
    <t>0,00526*(4*(1,6*1,6)+3*(2,2*2,2)+(2,7*2,7)) "V1, uložení AŠ</t>
  </si>
  <si>
    <t>Trubní vedení</t>
  </si>
  <si>
    <t>53</t>
  </si>
  <si>
    <t>852242122</t>
  </si>
  <si>
    <t>Montáž potrubí z trub litinových tlakových přírubových abnormálních délek, jednotlivě do 1 m v otevřeném výkopu, kanálu nebo v šachtě DN 80</t>
  </si>
  <si>
    <t>-1776628679</t>
  </si>
  <si>
    <t>https://podminky.urs.cz/item/CS_URS_2023_02/852242122</t>
  </si>
  <si>
    <t>1+1+1+1</t>
  </si>
  <si>
    <t>54</t>
  </si>
  <si>
    <t>850008030016</t>
  </si>
  <si>
    <t>TVAROVKA FF KUS 80/300</t>
  </si>
  <si>
    <t>1543874508</t>
  </si>
  <si>
    <t>55</t>
  </si>
  <si>
    <t>850008040016</t>
  </si>
  <si>
    <t>TVAROVKA FF KUS 80/400</t>
  </si>
  <si>
    <t>591996209</t>
  </si>
  <si>
    <t>56</t>
  </si>
  <si>
    <t>850008050016</t>
  </si>
  <si>
    <t>TVAROVKA FF KUS 80/500</t>
  </si>
  <si>
    <t>-1239472411</t>
  </si>
  <si>
    <t>57</t>
  </si>
  <si>
    <t>850008060016</t>
  </si>
  <si>
    <t>TVAROVKA FF KUS 80/600</t>
  </si>
  <si>
    <t>981441674</t>
  </si>
  <si>
    <t>58</t>
  </si>
  <si>
    <t>857231141</t>
  </si>
  <si>
    <t>Montáž litinových tvarovek na potrubí litinovém tlakovém jednoosých na potrubí z trub hrdlových v otevřeném výkopu, kanálu nebo v šachtě s těsnícím nebo zámkovým spojem vnějšího průměru DN/OD 75</t>
  </si>
  <si>
    <t>1102183961</t>
  </si>
  <si>
    <t>https://podminky.urs.cz/item/CS_URS_2023_02/857231141</t>
  </si>
  <si>
    <t>59</t>
  </si>
  <si>
    <t>797406500016</t>
  </si>
  <si>
    <t>MULTITOLERANČNÍ SPOJKA hrdlo/hrdlo DN 65mm (71-88) jištěná proti posunu</t>
  </si>
  <si>
    <t>1619009284</t>
  </si>
  <si>
    <t>60</t>
  </si>
  <si>
    <t>857242122</t>
  </si>
  <si>
    <t>Montáž litinových tvarovek na potrubí litinovém tlakovém jednoosých na potrubí z trub přírubových v otevřeném výkopu, kanálu nebo v šachtě DN 80</t>
  </si>
  <si>
    <t>-1786058395</t>
  </si>
  <si>
    <t>https://podminky.urs.cz/item/CS_URS_2023_02/857242122</t>
  </si>
  <si>
    <t>61</t>
  </si>
  <si>
    <t>853008000016</t>
  </si>
  <si>
    <t>TVAROVKA PŘÍRUBOVÉ KOLENO Q-kus 90° DN 80</t>
  </si>
  <si>
    <t>831121595</t>
  </si>
  <si>
    <t>62</t>
  </si>
  <si>
    <t>pc.801731</t>
  </si>
  <si>
    <t>příruba DN 80 s koncovkou B/75 s bajonetovou koncovkou z kovaného hliníku - kalník - pro napojení tlakového vozu</t>
  </si>
  <si>
    <t>814753336</t>
  </si>
  <si>
    <t>63</t>
  </si>
  <si>
    <t>857244122</t>
  </si>
  <si>
    <t>Montáž litinových tvarovek na potrubí litinovém tlakovém odbočných na potrubí z trub přírubových v otevřeném výkopu, kanálu nebo v šachtě DN 80</t>
  </si>
  <si>
    <t>1832342342</t>
  </si>
  <si>
    <t>https://podminky.urs.cz/item/CS_URS_2023_02/857244122</t>
  </si>
  <si>
    <t>64</t>
  </si>
  <si>
    <t>851008008016</t>
  </si>
  <si>
    <t xml:space="preserve">TVAROVKA PŘÍRUBOVÝ T-kus DN  80-80</t>
  </si>
  <si>
    <t>1103831815</t>
  </si>
  <si>
    <t>65</t>
  </si>
  <si>
    <t>857251141</t>
  </si>
  <si>
    <t>Montáž litinových tvarovek na potrubí litinovém tlakovém jednoosých na potrubí z trub hrdlových v otevřeném výkopu, kanálu nebo v šachtě s těsnícím nebo zámkovým spojem vnějšího průměru DN/OD 90</t>
  </si>
  <si>
    <t>1767318256</t>
  </si>
  <si>
    <t>https://podminky.urs.cz/item/CS_URS_2023_02/857251141</t>
  </si>
  <si>
    <t>66</t>
  </si>
  <si>
    <t>797408000016</t>
  </si>
  <si>
    <t>MULTITOLERANČNÍ SPOJKA hrdlo/hrdlo DN 80mm (85-105) jištěná proti posunu</t>
  </si>
  <si>
    <t>-215291417</t>
  </si>
  <si>
    <t>67</t>
  </si>
  <si>
    <t>871234201</t>
  </si>
  <si>
    <t>Montáž kanalizačního potrubí z plastů z polyetylenu PE 100 svařovaných na tupo v otevřeném výkopu ve sklonu do 20 % SDR 11/PN16 D 75 x 6,8 mm</t>
  </si>
  <si>
    <t>-1593189169</t>
  </si>
  <si>
    <t>https://podminky.urs.cz/item/CS_URS_2023_02/871234201</t>
  </si>
  <si>
    <t>68,0 "V3</t>
  </si>
  <si>
    <t>68</t>
  </si>
  <si>
    <t>28613854R</t>
  </si>
  <si>
    <t>trubka kanalizační PE100 RC SDR11 D 75x6,8 mm se zvýšenou ochranou proti šíření trhliny a s ochrannou vrstvou z PP (typ 3 dle PAS 1075); návin 100 m, integrovaný detekční vodič</t>
  </si>
  <si>
    <t>2066300163</t>
  </si>
  <si>
    <t>68*1,015 'Přepočtené koeficientem množství</t>
  </si>
  <si>
    <t>69</t>
  </si>
  <si>
    <t>871254202</t>
  </si>
  <si>
    <t>Montáž kanalizačního potrubí z plastů z polyetylenu PE 100 svařovaných na tupo v otevřeném výkopu ve sklonu do 20 % SDR 11/PN16 D 90 x 8,2 mm</t>
  </si>
  <si>
    <t>-2111858039</t>
  </si>
  <si>
    <t>https://podminky.urs.cz/item/CS_URS_2023_02/871254202</t>
  </si>
  <si>
    <t>1613,0 "V1</t>
  </si>
  <si>
    <t>179,0 "V2</t>
  </si>
  <si>
    <t>70</t>
  </si>
  <si>
    <t>28618178R</t>
  </si>
  <si>
    <t>trubka kanalizační PE100 RC SDR11 D 90x8,2 mm se zvýšenou ochranou proti šíření trhliny a s ochrannou vrstvou z PP (typ 3 dle PAS 1075); návin 100 m, integrovaný detekční vodič</t>
  </si>
  <si>
    <t>1564381792</t>
  </si>
  <si>
    <t>1792*1,015 'Přepočtené koeficientem množství</t>
  </si>
  <si>
    <t>71</t>
  </si>
  <si>
    <t>871351221</t>
  </si>
  <si>
    <t>Montáž vodovodního potrubí z plastů v otevřeném výkopu z polyetylenu PE 100 svařovaných elektrotvarovkou SDR 17/PN10 D 200 x 11,9 mm</t>
  </si>
  <si>
    <t>-72087349</t>
  </si>
  <si>
    <t>https://podminky.urs.cz/item/CS_URS_2023_02/871351221</t>
  </si>
  <si>
    <t>72</t>
  </si>
  <si>
    <t>28613581</t>
  </si>
  <si>
    <t>potrubí dvouvrstvé PE100 RC SDR17 200x11,9 dl 12m</t>
  </si>
  <si>
    <t>CS ÚRS 2023 01</t>
  </si>
  <si>
    <t>1452055018</t>
  </si>
  <si>
    <t>10*1,015 'Přepočtené koeficientem množství</t>
  </si>
  <si>
    <t>73</t>
  </si>
  <si>
    <t>871363121</t>
  </si>
  <si>
    <t>Montáž kanalizačního potrubí z plastů z tvrdého PVC těsněných gumovým kroužkem v otevřeném výkopu ve sklonu do 20 % DN 250</t>
  </si>
  <si>
    <t>1762510756</t>
  </si>
  <si>
    <t>https://podminky.urs.cz/item/CS_URS_2023_02/871363121</t>
  </si>
  <si>
    <t>55,0 "kanal.stoka DN 250 mm</t>
  </si>
  <si>
    <t>74</t>
  </si>
  <si>
    <t>28611241</t>
  </si>
  <si>
    <t>trubka kanalizační PVC-U DN 250x5000mm SN12</t>
  </si>
  <si>
    <t>959206371</t>
  </si>
  <si>
    <t>55*1,03 'Přepočtené koeficientem množství</t>
  </si>
  <si>
    <t>75</t>
  </si>
  <si>
    <t>877241101</t>
  </si>
  <si>
    <t>Montáž tvarovek na vodovodním plastovém potrubí z polyetylenu PE 100 elektrotvarovek SDR 11/PN16 spojek, oblouků nebo redukcí d 90</t>
  </si>
  <si>
    <t>-138211394</t>
  </si>
  <si>
    <t>https://podminky.urs.cz/item/CS_URS_2023_02/877241101</t>
  </si>
  <si>
    <t>76</t>
  </si>
  <si>
    <t>28612224R</t>
  </si>
  <si>
    <t>elektrospojka s lehce vyrazitelným dorazem MB D 90 mm PE100 SDR11</t>
  </si>
  <si>
    <t>1560573192</t>
  </si>
  <si>
    <t>77</t>
  </si>
  <si>
    <t>28612571R</t>
  </si>
  <si>
    <t>lemový nákružek dlouhé provedení BE D 90 mm PE100 SDR11, tvarovka na tupo</t>
  </si>
  <si>
    <t>1872586930</t>
  </si>
  <si>
    <t>78</t>
  </si>
  <si>
    <t>28612586R</t>
  </si>
  <si>
    <t>profilovaná volná příruba BFL D 90/80 mm, tvárná litina poplastovaná PP vrstvou</t>
  </si>
  <si>
    <t>-719585039</t>
  </si>
  <si>
    <t>79</t>
  </si>
  <si>
    <t>28612281R</t>
  </si>
  <si>
    <t>elektrokoleno 30°, W30° D 90 mm PE100 SDR11</t>
  </si>
  <si>
    <t>-708639936</t>
  </si>
  <si>
    <t>80</t>
  </si>
  <si>
    <t>877241110</t>
  </si>
  <si>
    <t>Montáž tvarovek na vodovodním plastovém potrubí z polyetylenu PE 100 elektrotvarovek SDR 11/PN16 kolen 45° d 90</t>
  </si>
  <si>
    <t>-1477270107</t>
  </si>
  <si>
    <t>https://podminky.urs.cz/item/CS_URS_2023_02/877241110</t>
  </si>
  <si>
    <t>81</t>
  </si>
  <si>
    <t>28612274R</t>
  </si>
  <si>
    <t>elektrokoleno 45°, W45° D 90 mm PE100 SDR11</t>
  </si>
  <si>
    <t>2129501035</t>
  </si>
  <si>
    <t>82</t>
  </si>
  <si>
    <t>891242631</t>
  </si>
  <si>
    <t>Montáž kanalizačních armatur na potrubí ventilů odvzdušňovacích nebo zavzdušňovacích mechanických a plovákových přírubových na venkovních řadech DN 80</t>
  </si>
  <si>
    <t>1232706403</t>
  </si>
  <si>
    <t>https://podminky.urs.cz/item/CS_URS_2023_02/891242631</t>
  </si>
  <si>
    <t>83</t>
  </si>
  <si>
    <t>891212695</t>
  </si>
  <si>
    <t>Montáž kanalizačních armatur na potrubí ventilů odvzdušňovacích nebo zavzdušňovacích mechanických a plovákových Příplatek k cenám ventilů za montáž v objektech DN od 50 do 200</t>
  </si>
  <si>
    <t>-1486050938</t>
  </si>
  <si>
    <t>https://podminky.urs.cz/item/CS_URS_2023_02/891212695</t>
  </si>
  <si>
    <t>84</t>
  </si>
  <si>
    <t>986408000016</t>
  </si>
  <si>
    <t>VENTIL ODVZDUŠŇOVACÍ NEREZ PRO ODPADNÍ VODU DN 80mm, SAMOČINNÝ</t>
  </si>
  <si>
    <t>86261911</t>
  </si>
  <si>
    <t>85</t>
  </si>
  <si>
    <t>891242222</t>
  </si>
  <si>
    <t>Montáž kanalizačních armatur na potrubí šoupátek uzavíracích v šachtách s ručním kolečkem DN 80</t>
  </si>
  <si>
    <t>-1268698353</t>
  </si>
  <si>
    <t>https://podminky.urs.cz/item/CS_URS_2023_02/891242222</t>
  </si>
  <si>
    <t>86</t>
  </si>
  <si>
    <t>360008000010</t>
  </si>
  <si>
    <t>ŠOUPĚ DESKOVÉ NESTOUPAVÉ VŘETENO DN 80mm pro odpadní vodu</t>
  </si>
  <si>
    <t>-142681969</t>
  </si>
  <si>
    <t>87</t>
  </si>
  <si>
    <t>780008000000</t>
  </si>
  <si>
    <t>KOLO RUČNÍ PRO ŠOUPĚ DN 65-80mm</t>
  </si>
  <si>
    <t>-194311675</t>
  </si>
  <si>
    <t>88</t>
  </si>
  <si>
    <t>891244121</t>
  </si>
  <si>
    <t>Montáž vodovodních armatur na potrubí kompenzátorů ucpávkových a gumových nebo montážních vložek DN 80</t>
  </si>
  <si>
    <t>-464447133</t>
  </si>
  <si>
    <t>https://podminky.urs.cz/item/CS_URS_2023_02/891244121</t>
  </si>
  <si>
    <t>89</t>
  </si>
  <si>
    <t>801008000016</t>
  </si>
  <si>
    <t>FLEXIBILNÍ TVAROVKA/MONTÁŽNÍ VLOŽKA KRÁTKÁ + SVORNÍKY DN 80mm (L=150-214)</t>
  </si>
  <si>
    <t>2124628478</t>
  </si>
  <si>
    <t>90</t>
  </si>
  <si>
    <t>891430080R</t>
  </si>
  <si>
    <t>Indukční průtokoměr DN 80 mm, přírubové připojení, s převodníkem v odděleném provedení - dodávka a montáž</t>
  </si>
  <si>
    <t>-1861946018</t>
  </si>
  <si>
    <t>91</t>
  </si>
  <si>
    <t>892241111</t>
  </si>
  <si>
    <t>Tlakové zkoušky vodou na potrubí DN do 80</t>
  </si>
  <si>
    <t>1308781158</t>
  </si>
  <si>
    <t>https://podminky.urs.cz/item/CS_URS_2023_02/892241111</t>
  </si>
  <si>
    <t>92</t>
  </si>
  <si>
    <t>892300200R</t>
  </si>
  <si>
    <t>Napojení na stávající kanalizaci do stávající šachty, zatěsněný prostup v kci šachty</t>
  </si>
  <si>
    <t>1408559479</t>
  </si>
  <si>
    <t>93</t>
  </si>
  <si>
    <t>892381111</t>
  </si>
  <si>
    <t>Tlakové zkoušky vodou na potrubí DN 250, 300 nebo 350</t>
  </si>
  <si>
    <t>891949849</t>
  </si>
  <si>
    <t>https://podminky.urs.cz/item/CS_URS_2023_02/892381111</t>
  </si>
  <si>
    <t>94</t>
  </si>
  <si>
    <t>894410101</t>
  </si>
  <si>
    <t>Osazení betonových dílců šachet kanalizačních dno DN 1000, výšky 600 mm</t>
  </si>
  <si>
    <t>259170584</t>
  </si>
  <si>
    <t>https://podminky.urs.cz/item/CS_URS_2023_02/894410101</t>
  </si>
  <si>
    <t>95</t>
  </si>
  <si>
    <t>59224337</t>
  </si>
  <si>
    <t>dno betonové šachty kanalizační přímé 100x60x40cm</t>
  </si>
  <si>
    <t>-575490428</t>
  </si>
  <si>
    <t>96</t>
  </si>
  <si>
    <t>59224348</t>
  </si>
  <si>
    <t>těsnění elastomerové pro spojení šachetních dílů DN 1000</t>
  </si>
  <si>
    <t>-1565795386</t>
  </si>
  <si>
    <t>97</t>
  </si>
  <si>
    <t>894410212</t>
  </si>
  <si>
    <t>Osazení betonových dílců šachet kanalizačních skruž rovná DN 1000, výšky 500 mm</t>
  </si>
  <si>
    <t>-60926895</t>
  </si>
  <si>
    <t>https://podminky.urs.cz/item/CS_URS_2023_02/894410212</t>
  </si>
  <si>
    <t>98</t>
  </si>
  <si>
    <t>59224068</t>
  </si>
  <si>
    <t>skruž betonová DN 1000x500 PS, 100x50x12cm PS</t>
  </si>
  <si>
    <t>1012033949</t>
  </si>
  <si>
    <t>99</t>
  </si>
  <si>
    <t>894412411</t>
  </si>
  <si>
    <t>Osazení betonových nebo železobetonových dílců pro šachty skruží přechodových</t>
  </si>
  <si>
    <t>354104028</t>
  </si>
  <si>
    <t>https://podminky.urs.cz/item/CS_URS_2023_02/894412411</t>
  </si>
  <si>
    <t>1 "revizní šachta 29v</t>
  </si>
  <si>
    <t>1 "AŠ na protlaku, V1</t>
  </si>
  <si>
    <t>100</t>
  </si>
  <si>
    <t>59224168</t>
  </si>
  <si>
    <t>skruž betonová přechodová 62,5/100x60x12cm, stupadla poplastovaná kapsová</t>
  </si>
  <si>
    <t>-839657</t>
  </si>
  <si>
    <t>101</t>
  </si>
  <si>
    <t>89445001R</t>
  </si>
  <si>
    <t>Příplatek za kompletní PP výstelku šachtového dna DN 1000 mm na potrubí DN 250</t>
  </si>
  <si>
    <t>-343277927</t>
  </si>
  <si>
    <t>102</t>
  </si>
  <si>
    <t>89445003R</t>
  </si>
  <si>
    <t>Příplatek za kompletní PP výstelku šachtové skruže DN 1000 mm/ výška 500 mm</t>
  </si>
  <si>
    <t>-1873772431</t>
  </si>
  <si>
    <t>103</t>
  </si>
  <si>
    <t>89445005R</t>
  </si>
  <si>
    <t>Příplatek za kompletní PP výstelku šachtového konusu DN 1000-625/ 600 mm</t>
  </si>
  <si>
    <t>631142694</t>
  </si>
  <si>
    <t>104</t>
  </si>
  <si>
    <t>899104112</t>
  </si>
  <si>
    <t>Osazení poklopů litinových, ocelových nebo železobetonových včetně rámů pro třídu zatížení D400, E600</t>
  </si>
  <si>
    <t>2091772532</t>
  </si>
  <si>
    <t>https://podminky.urs.cz/item/CS_URS_2023_02/899104112</t>
  </si>
  <si>
    <t>8 "armaturní šachty, V1</t>
  </si>
  <si>
    <t>105</t>
  </si>
  <si>
    <t>55241017R</t>
  </si>
  <si>
    <t>poklop šachtový litinový kruhový DN 600 mm, betonolitinový rám, bez ventilace, tř.zat. D400, v. 160mm</t>
  </si>
  <si>
    <t>2032145771</t>
  </si>
  <si>
    <t>106</t>
  </si>
  <si>
    <t>56230860R</t>
  </si>
  <si>
    <t>bio pachový filtr k poklopu</t>
  </si>
  <si>
    <t>-588133853</t>
  </si>
  <si>
    <t>107</t>
  </si>
  <si>
    <t>899713111</t>
  </si>
  <si>
    <t>Orientační tabulky na vodovodních a kanalizačních řadech na sloupku ocelovém nebo betonovém</t>
  </si>
  <si>
    <t>1171857940</t>
  </si>
  <si>
    <t>https://podminky.urs.cz/item/CS_URS_2023_02/899713111</t>
  </si>
  <si>
    <t>108</t>
  </si>
  <si>
    <t>14540101R</t>
  </si>
  <si>
    <t>sloupek - ocelová trubka 5/4" dl. 2,30 m, včetně nátěru sloupku a betonové patky</t>
  </si>
  <si>
    <t>-1844253481</t>
  </si>
  <si>
    <t>109</t>
  </si>
  <si>
    <t>899722112</t>
  </si>
  <si>
    <t>Krytí potrubí z plastů výstražnou fólií z PVC šířky 25 cm</t>
  </si>
  <si>
    <t>-1505201723</t>
  </si>
  <si>
    <t>https://podminky.urs.cz/item/CS_URS_2023_02/899722112</t>
  </si>
  <si>
    <t>1613-(10+1163) "V1</t>
  </si>
  <si>
    <t>179 "V2</t>
  </si>
  <si>
    <t>68-10 "V3</t>
  </si>
  <si>
    <t>Součet - potrubí mimo protlaky</t>
  </si>
  <si>
    <t>110</t>
  </si>
  <si>
    <t>89991111R</t>
  </si>
  <si>
    <t>Kluzné objímky (pojízdná sedla) pro zasunutí potrubí do chráničky výšky 36 mm vnějšího průměru potrubí přes 82 do 112 mm</t>
  </si>
  <si>
    <t>-85431943</t>
  </si>
  <si>
    <t>Poznámka k položce:_x000d_
- 1 objímka = 3 segmenty_x000d_
- rozteč objímek uvažována 1,5 m</t>
  </si>
  <si>
    <t>10 "protlak PE chráničky, protlak M 11,0 - 21,0 , V1</t>
  </si>
  <si>
    <t>111</t>
  </si>
  <si>
    <t>899913134</t>
  </si>
  <si>
    <t>Koncové uzavírací manžety chrániček DN potrubí x DN chráničky DN 80 x 200</t>
  </si>
  <si>
    <t>-1889990299</t>
  </si>
  <si>
    <t>https://podminky.urs.cz/item/CS_URS_2023_02/899913134</t>
  </si>
  <si>
    <t>2 "uzavření chráničky PE, protlak M 11,0 - 21,0 , V1</t>
  </si>
  <si>
    <t>112</t>
  </si>
  <si>
    <t>R-8999020</t>
  </si>
  <si>
    <t>Zřízení prostupu pro potrubí D 90 mm - vyvrtání otvoru + segmentové těsnění</t>
  </si>
  <si>
    <t>-1066884640</t>
  </si>
  <si>
    <t>8*2 "armaturní šachty</t>
  </si>
  <si>
    <t>998</t>
  </si>
  <si>
    <t>Přesun hmot</t>
  </si>
  <si>
    <t>113</t>
  </si>
  <si>
    <t>998276101</t>
  </si>
  <si>
    <t>Přesun hmot pro trubní vedení hloubené z trub z plastických hmot nebo sklolaminátových pro vodovody, kanalizace, teplovody, produktovody v otevřeném výkopu dopravní vzdálenost do 15 m</t>
  </si>
  <si>
    <t>-928811331</t>
  </si>
  <si>
    <t>https://podminky.urs.cz/item/CS_URS_2023_02/998276101</t>
  </si>
  <si>
    <t>PSV</t>
  </si>
  <si>
    <t>Práce a dodávky PSV</t>
  </si>
  <si>
    <t>711</t>
  </si>
  <si>
    <t>Izolace proti vodě, vlhkosti a plynům</t>
  </si>
  <si>
    <t>114</t>
  </si>
  <si>
    <t>711192201</t>
  </si>
  <si>
    <t>Provedení izolace proti zemní vlhkosti hydroizolační stěrkou na ploše svislé S dvouvrstvá na betonu</t>
  </si>
  <si>
    <t>-1465441786</t>
  </si>
  <si>
    <t>https://podminky.urs.cz/item/CS_URS_2023_02/711192201</t>
  </si>
  <si>
    <t>2*8,0+14,8+15,2</t>
  </si>
  <si>
    <t>3*12,8</t>
  </si>
  <si>
    <t>17,7</t>
  </si>
  <si>
    <t>Součet - ochrana vnějšího povrchu stěn AŠ proti mírně agresivní vodě</t>
  </si>
  <si>
    <t>115</t>
  </si>
  <si>
    <t>24551050</t>
  </si>
  <si>
    <t>stěrka hydroizolační cementová kapilárně aktivní s dodatečnou krystalizací do spodní stavby</t>
  </si>
  <si>
    <t>kg</t>
  </si>
  <si>
    <t>-111109966</t>
  </si>
  <si>
    <t>Poznámka k položce:_x000d_
spotřeba na 2 vrstvy 1,5 kg/m2</t>
  </si>
  <si>
    <t>102,1*1,5 'Přepočtené koeficientem množství</t>
  </si>
  <si>
    <t>116</t>
  </si>
  <si>
    <t>998711101</t>
  </si>
  <si>
    <t>Přesun hmot pro izolace proti vodě, vlhkosti a plynům stanovený z hmotnosti přesunovaného materiálu vodorovná dopravní vzdálenost do 50 m v objektech výšky do 6 m</t>
  </si>
  <si>
    <t>628775638</t>
  </si>
  <si>
    <t>https://podminky.urs.cz/item/CS_URS_2023_02/998711101</t>
  </si>
  <si>
    <t>767</t>
  </si>
  <si>
    <t>Konstrukce zámečnické</t>
  </si>
  <si>
    <t>117</t>
  </si>
  <si>
    <t>767861001</t>
  </si>
  <si>
    <t>Montáž vnitřních kovových žebříků přímých délky do 2 m, ukotvených do betonu</t>
  </si>
  <si>
    <t>491905891</t>
  </si>
  <si>
    <t>https://podminky.urs.cz/item/CS_URS_2023_02/767861001</t>
  </si>
  <si>
    <t>118</t>
  </si>
  <si>
    <t>44983160R</t>
  </si>
  <si>
    <t>žebřík jednoduchý přímý š. 400 mm z nerezové oceli dl. 1,60 m, stupně s protiskluzovou úpravou, výsuvné madlo</t>
  </si>
  <si>
    <t>-96001350</t>
  </si>
  <si>
    <t>119</t>
  </si>
  <si>
    <t>44983180R</t>
  </si>
  <si>
    <t>žebřík jednoduchý přímý š. 400 mm z nerezové oceli dl. 1,80 m, stupně s protiskluzovou úpravou, výsuvné madlo</t>
  </si>
  <si>
    <t>2042586578</t>
  </si>
  <si>
    <t>120</t>
  </si>
  <si>
    <t>44983170R</t>
  </si>
  <si>
    <t>žebřík jednoduchý přímý š. 400 mm z nerezové oceli dl. 1,70 m, stupně s protiskluzovou úpravou, výsuvné madlo</t>
  </si>
  <si>
    <t>-255889972</t>
  </si>
  <si>
    <t>121</t>
  </si>
  <si>
    <t>767861011</t>
  </si>
  <si>
    <t>Montáž vnitřních kovových žebříků přímých délky přes 2 do 5 m, ukotvených do betonu</t>
  </si>
  <si>
    <t>171623030</t>
  </si>
  <si>
    <t>https://podminky.urs.cz/item/CS_URS_2023_02/767861011</t>
  </si>
  <si>
    <t>122</t>
  </si>
  <si>
    <t>44983360R</t>
  </si>
  <si>
    <t>žebřík jednoduchý přímý š. 400 mm z nerezové oceli dl. 3,60 m, stupně s protiskluzovou úpravou, výsuvné madlo</t>
  </si>
  <si>
    <t>983941039</t>
  </si>
  <si>
    <t>123</t>
  </si>
  <si>
    <t>44983350R</t>
  </si>
  <si>
    <t>žebřík jednoduchý přímý š. 400 mm z nerezové oceli dl. 3,50 m, stupně s protiskluzovou úpravou, výsuvné madlo</t>
  </si>
  <si>
    <t>-1863958452</t>
  </si>
  <si>
    <t>124</t>
  </si>
  <si>
    <t>R-7675622</t>
  </si>
  <si>
    <t>Pomocný kotvící a upevňovací materiál - kotvení potrubí a armatur - dodávka a montáž do stěny armaturní šachty</t>
  </si>
  <si>
    <t>soubor</t>
  </si>
  <si>
    <t>402696995</t>
  </si>
  <si>
    <t>125</t>
  </si>
  <si>
    <t>998767101</t>
  </si>
  <si>
    <t>Přesun hmot pro zámečnické konstrukce stanovený z hmotnosti přesunovaného materiálu vodorovná dopravní vzdálenost do 50 m v objektech výšky do 6 m</t>
  </si>
  <si>
    <t>63000460</t>
  </si>
  <si>
    <t>https://podminky.urs.cz/item/CS_URS_2023_02/998767101</t>
  </si>
  <si>
    <t>02 - IO 02 - Splašková kanalizace - gravitace</t>
  </si>
  <si>
    <t>1231590329</t>
  </si>
  <si>
    <t>82000346</t>
  </si>
  <si>
    <t>-696580722</t>
  </si>
  <si>
    <t>(2*1,2)+(9*0,9) "stoka A</t>
  </si>
  <si>
    <t>7*1,2 "stoka A1</t>
  </si>
  <si>
    <t>2*0,9 "stoka B</t>
  </si>
  <si>
    <t>2*0,9 "stoka C</t>
  </si>
  <si>
    <t>-1964431822</t>
  </si>
  <si>
    <t>(1*1,2)+(1*0,9) "stoka A</t>
  </si>
  <si>
    <t>-1207037284</t>
  </si>
  <si>
    <t>(5*0,9) "stoka A</t>
  </si>
  <si>
    <t>1*1,2 "stoka A1</t>
  </si>
  <si>
    <t>1*0,9 "stoka C</t>
  </si>
  <si>
    <t>122151101</t>
  </si>
  <si>
    <t>Odkopávky a prokopávky nezapažené strojně v hornině třídy těžitelnosti I skupiny 1 a 2 do 20 m3</t>
  </si>
  <si>
    <t>681491651</t>
  </si>
  <si>
    <t>https://podminky.urs.cz/item/CS_URS_2023_02/122151101</t>
  </si>
  <si>
    <t>0,36+1,17+1,17 "pro výustní objekt</t>
  </si>
  <si>
    <t>-891372041</t>
  </si>
  <si>
    <t>0,20*(217,40+1519,883)</t>
  </si>
  <si>
    <t>131151203</t>
  </si>
  <si>
    <t>Hloubení zapažených jam a zářezů strojně s urovnáním dna do předepsaného profilu a spádu v hornině třídy těžitelnosti I skupiny 1 a 2 přes 50 do 100 m3</t>
  </si>
  <si>
    <t>-1410764805</t>
  </si>
  <si>
    <t>https://podminky.urs.cz/item/CS_URS_2023_02/131151203</t>
  </si>
  <si>
    <t>0,45*(10*(2*2*1,7)+(2*2*2,15)+6*(2*2*2,7)) "stoka A</t>
  </si>
  <si>
    <t>0,45*(3*(2*2*1,6)+(2*2*1,8)) "stoka A1</t>
  </si>
  <si>
    <t>0,45*(4*(2*2*1,75)+(2*2*2,1)) "stoka B</t>
  </si>
  <si>
    <t>0,45*(2*(2*2*1,65)) "stoka C</t>
  </si>
  <si>
    <t>496922388</t>
  </si>
  <si>
    <t>0,35*(10*(2*2*1,7)+(2*2*2,15)+6*(2*2*2,7)) "stoka A</t>
  </si>
  <si>
    <t>0,35*(3*(2*2*1,6)+(2*2*1,8)) "stoka A1</t>
  </si>
  <si>
    <t>0,35*(4*(2*2*1,75)+(2*2*2,1)) "stoka B</t>
  </si>
  <si>
    <t>0,35*(2*(2*2*1,65)) "stoka C</t>
  </si>
  <si>
    <t>1633884084</t>
  </si>
  <si>
    <t>0,20*(10*(2*2*1,7)+(2*2*2,15)+6*(2*2*2,7)) "stoka A</t>
  </si>
  <si>
    <t>0,20*(3*(2*2*1,6)+(2*2*1,8)) "stoka A1</t>
  </si>
  <si>
    <t>0,20*(4*(2*2*1,75)+(2*2*2,1)) "stoka B</t>
  </si>
  <si>
    <t>0,20*(2*(2*2*1,65)) "stoka C</t>
  </si>
  <si>
    <t>132151251</t>
  </si>
  <si>
    <t>Hloubení nezapažených rýh šířky přes 800 do 2 000 mm strojně s urovnáním dna do předepsaného profilu a spádu v hornině třídy těžitelnosti I skupiny 1 a 2 do 20 m3</t>
  </si>
  <si>
    <t>1605994293</t>
  </si>
  <si>
    <t>https://podminky.urs.cz/item/CS_URS_2023_02/132151251</t>
  </si>
  <si>
    <t>(5*0,9*0,65) "přepad z PSOV1</t>
  </si>
  <si>
    <t>132154205</t>
  </si>
  <si>
    <t>Hloubení zapažených rýh šířky přes 800 do 2 000 mm strojně s urovnáním dna do předepsaného profilu a spádu v hornině třídy těžitelnosti I skupiny 1 a 2 přes 500 do 1 000 m3</t>
  </si>
  <si>
    <t>-490397139</t>
  </si>
  <si>
    <t>https://podminky.urs.cz/item/CS_URS_2023_02/132154205</t>
  </si>
  <si>
    <t>0,45*((167,5*0,9*1,7)+(3,5*0,9*2,15)+(200*0,9*2,5)+(114*1,2*1,5)+(7*1,2*2,4)) "stoka A</t>
  </si>
  <si>
    <t>0,45*((131*1,2*1,55)+(7*1,2*1,5)) "stoka A1</t>
  </si>
  <si>
    <t>0,45*((140*0,9*1,7)+(5*0,9*2,15)+(10*0,9*2,5)) "stoka B</t>
  </si>
  <si>
    <t>0,45*((56,5*0,9*1,5)+(1,5*0,9*1,9)) "stoka C</t>
  </si>
  <si>
    <t>132254205</t>
  </si>
  <si>
    <t>Hloubení zapažených rýh šířky přes 800 do 2 000 mm strojně s urovnáním dna do předepsaného profilu a spádu v hornině třídy těžitelnosti I skupiny 3 přes 500 do 1 000 m3</t>
  </si>
  <si>
    <t>1373374622</t>
  </si>
  <si>
    <t>https://podminky.urs.cz/item/CS_URS_2023_02/132254205</t>
  </si>
  <si>
    <t>0,35*((167,5*0,9*1,7)+(3,5*0,9*2,15)+(200*0,9*2,5)+(114*1,2*1,5)+(7*1,2*2,4)) "stoka A</t>
  </si>
  <si>
    <t>0,35*((131*1,2*1,55)+(7*1,2*1,5)) "stoka A1</t>
  </si>
  <si>
    <t>0,35*((140*0,9*1,7)+(5*0,9*2,15)+(10*0,9*2,5)) "stoka B</t>
  </si>
  <si>
    <t>0,35*((56,5*0,9*1,5)+(1,5*0,9*1,9)) "stoka C</t>
  </si>
  <si>
    <t>187088166</t>
  </si>
  <si>
    <t>0,20*((167,5*0,9*1,7)+(3,5*0,9*2,15)+(200*0,9*2,5)+(114*1,2*1,5)+(7*1,2*2,4)) "stoka A</t>
  </si>
  <si>
    <t>0,20*((131*1,2*1,55)+(7*1,2*1,5)) "stoka A1</t>
  </si>
  <si>
    <t>0,20*((140*0,9*1,7)+(5*0,9*2,15)+(10*0,9*2,5)) "stoka B</t>
  </si>
  <si>
    <t>0,20*((56,5*0,9*1,5)+(1,5*0,9*1,9)) "stoka C</t>
  </si>
  <si>
    <t>-471418853</t>
  </si>
  <si>
    <t>(2*114*1,95) "stoka A</t>
  </si>
  <si>
    <t>(2*138*1,95) "stoka A1</t>
  </si>
  <si>
    <t>(58*1,9) "stoka C</t>
  </si>
  <si>
    <t>-1795814794</t>
  </si>
  <si>
    <t>(171*2,15)+(200*2,95)+(2*7*2,4) "stoka A</t>
  </si>
  <si>
    <t>(145*2,15)+(10*2,5) "stoka B</t>
  </si>
  <si>
    <t>537230947</t>
  </si>
  <si>
    <t>1494689913</t>
  </si>
  <si>
    <t>-1866180226</t>
  </si>
  <si>
    <t>11*(2*2*2,15)+6*(2*2*3,15) "stoka A</t>
  </si>
  <si>
    <t>3*(2*2*2,05)+(2*2*2,25) "stoka A1</t>
  </si>
  <si>
    <t>4*(2*2*2,2)+(2*2*2,55) "stoka B</t>
  </si>
  <si>
    <t>2*(2*2*2,05) "stoka C</t>
  </si>
  <si>
    <t>-1668952176</t>
  </si>
  <si>
    <t>1605356797</t>
  </si>
  <si>
    <t>679919300</t>
  </si>
  <si>
    <t>1537247854</t>
  </si>
  <si>
    <t xml:space="preserve">89,69+420,73+41,54+(37,24+7,21+9,68+3,5)+2,7 </t>
  </si>
  <si>
    <t>-347,457 "zemina tř.4</t>
  </si>
  <si>
    <t>0,80*1130,618 "odvoz nevhodné zeminy pro zásyp</t>
  </si>
  <si>
    <t>904,494 "dovoz zeminy pro výměnu zásypu</t>
  </si>
  <si>
    <t>-1697857761</t>
  </si>
  <si>
    <t>813752455</t>
  </si>
  <si>
    <t>904,494 "zemina pro výměnu zásypu</t>
  </si>
  <si>
    <t>-259713013</t>
  </si>
  <si>
    <t>612,290 "přebytečný výkopek</t>
  </si>
  <si>
    <t>904,494 "výkopek nevhodný pro zpětný zásyp</t>
  </si>
  <si>
    <t>-686290477</t>
  </si>
  <si>
    <t>1516,784*1,8 'Přepočtené koeficientem množství</t>
  </si>
  <si>
    <t>667149821</t>
  </si>
  <si>
    <t>(217,4+2,925+1519,883+2,7) "celkový objem hloubených vykopávek</t>
  </si>
  <si>
    <t>-(89,69+420,73+41,54+(37,24+7,21+9,68+3,5)+2,7) "přebytečný výkopek (lože+obsyp+potrubí+objekty+VO)</t>
  </si>
  <si>
    <t>1441155731</t>
  </si>
  <si>
    <t>0,80*1130,618 "80% objemu zeminy pro zásyp</t>
  </si>
  <si>
    <t>904,494*1,9 'Přepočtené koeficientem množství</t>
  </si>
  <si>
    <t>-1799075809</t>
  </si>
  <si>
    <t>(5*0,9*0,5)-0,16 "přepad PSOV1</t>
  </si>
  <si>
    <t>(371*0,9*0,55)+(121*1,2*0,55)-24,15 "stoka A</t>
  </si>
  <si>
    <t>(138*1,2*0,55)-6,77 "stoka A1</t>
  </si>
  <si>
    <t>(155*0,9*0,55)-7,61 "stoka B</t>
  </si>
  <si>
    <t>(58*0,9*0,55)-2,85 "stoka C</t>
  </si>
  <si>
    <t>-1287475358</t>
  </si>
  <si>
    <t>420,73*2 'Přepočtené koeficientem množství</t>
  </si>
  <si>
    <t>1625125180</t>
  </si>
  <si>
    <t>5,0 "přepad PSOV1</t>
  </si>
  <si>
    <t>492,0 "stoka A</t>
  </si>
  <si>
    <t>138,0 "stoka A1</t>
  </si>
  <si>
    <t>155,0 "stoka B</t>
  </si>
  <si>
    <t>58,0 "stoka C</t>
  </si>
  <si>
    <t>-680274049</t>
  </si>
  <si>
    <t>451571111</t>
  </si>
  <si>
    <t>Lože pod dlažby ze štěrkopísků, tl. vrstvy do 100 mm</t>
  </si>
  <si>
    <t>1788008795</t>
  </si>
  <si>
    <t>https://podminky.urs.cz/item/CS_URS_2023_02/451571111</t>
  </si>
  <si>
    <t>2,6*1,5 "výustní objekt</t>
  </si>
  <si>
    <t>1410561255</t>
  </si>
  <si>
    <t>(5*0,9*0,1) "přepad PSOV1</t>
  </si>
  <si>
    <t>(371*0,9*0,1)+(121*1,2*0,1)+17*(2*2*0,05) "stoka A</t>
  </si>
  <si>
    <t>(138*1,2*0,1)+4*(2*2*0,05) "stoka A1</t>
  </si>
  <si>
    <t>(155*0,9*0,1)+5*(2*2*0,05) "stoka B</t>
  </si>
  <si>
    <t>(58*0,9*0,1)+2*(2*2*0,05) "stoka C</t>
  </si>
  <si>
    <t>Součet - uložení potrubí a šachet</t>
  </si>
  <si>
    <t>-799169930</t>
  </si>
  <si>
    <t>1+0+0+0 "vyr.prstenec 40</t>
  </si>
  <si>
    <t>5+1+2+0 "vyr.prstenec 60</t>
  </si>
  <si>
    <t>1+0+1+0 "vyr.prstenec 80</t>
  </si>
  <si>
    <t>12+7+6+3 "vyr.prstenec 100</t>
  </si>
  <si>
    <t>59224184</t>
  </si>
  <si>
    <t>prstenec šachtový vyrovnávací betonový 625x120x40mm</t>
  </si>
  <si>
    <t>1219757361</t>
  </si>
  <si>
    <t>1992408551</t>
  </si>
  <si>
    <t>59224176</t>
  </si>
  <si>
    <t>prstenec šachtový vyrovnávací betonový 625x120x80mm</t>
  </si>
  <si>
    <t>-674270768</t>
  </si>
  <si>
    <t>2061491939</t>
  </si>
  <si>
    <t>-1244797941</t>
  </si>
  <si>
    <t>5+0+0+1</t>
  </si>
  <si>
    <t>496908355</t>
  </si>
  <si>
    <t>461211711</t>
  </si>
  <si>
    <t>Patka z lomového kamene lomařsky upraveného pro dlažbu zděná na sucho bez výplně spár</t>
  </si>
  <si>
    <t>1557946043</t>
  </si>
  <si>
    <t>https://podminky.urs.cz/item/CS_URS_2023_02/461211711</t>
  </si>
  <si>
    <t>0,240*1,5 "výustní objekt</t>
  </si>
  <si>
    <t>463212111</t>
  </si>
  <si>
    <t>Rovnanina z lomového kamene upraveného, tříděného jakékoliv tloušťky rovnaniny s vyklínováním spár a dutin úlomky kamene</t>
  </si>
  <si>
    <t>-1962867200</t>
  </si>
  <si>
    <t>https://podminky.urs.cz/item/CS_URS_2023_02/463212111</t>
  </si>
  <si>
    <t>0,20*((1,6*1,5)+(2,3*1,5)) "výustní objekt</t>
  </si>
  <si>
    <t>463212191</t>
  </si>
  <si>
    <t>Rovnanina z lomového kamene upraveného, tříděného Příplatek k cenám za vypracování líce</t>
  </si>
  <si>
    <t>739581052</t>
  </si>
  <si>
    <t>https://podminky.urs.cz/item/CS_URS_2023_02/463212191</t>
  </si>
  <si>
    <t>(1,6*1,5)+(2,3*1,5)</t>
  </si>
  <si>
    <t>465513127</t>
  </si>
  <si>
    <t>Dlažba z lomového kamene lomařsky upraveného na cementovou maltu, s vyspárováním cementovou maltou, tl. kamene 200 mm</t>
  </si>
  <si>
    <t>1967560641</t>
  </si>
  <si>
    <t>https://podminky.urs.cz/item/CS_URS_2023_02/465513127</t>
  </si>
  <si>
    <t>871353121</t>
  </si>
  <si>
    <t>Montáž kanalizačního potrubí z plastů z tvrdého PVC těsněných gumovým kroužkem v otevřeném výkopu ve sklonu do 20 % DN 200</t>
  </si>
  <si>
    <t>743949236</t>
  </si>
  <si>
    <t>https://podminky.urs.cz/item/CS_URS_2023_02/871353121</t>
  </si>
  <si>
    <t>28611240</t>
  </si>
  <si>
    <t>trubka kanalizační PVC-U DN 200x5000mm SN12</t>
  </si>
  <si>
    <t>-408207079</t>
  </si>
  <si>
    <t>5*1,03 'Přepočtené koeficientem množství</t>
  </si>
  <si>
    <t>1127614835</t>
  </si>
  <si>
    <t>1918255031</t>
  </si>
  <si>
    <t>843*1,03 'Přepočtené koeficientem množství</t>
  </si>
  <si>
    <t>877365221</t>
  </si>
  <si>
    <t>Montáž tvarovek na kanalizačním plastovém potrubí z polypropylenu PP nebo tvrdého PVC hladkého plnostěnného odboček DN 250</t>
  </si>
  <si>
    <t>-1582270208</t>
  </si>
  <si>
    <t>https://podminky.urs.cz/item/CS_URS_2023_02/877365221</t>
  </si>
  <si>
    <t>18 "stoka A</t>
  </si>
  <si>
    <t>7 "stoka A1</t>
  </si>
  <si>
    <t>9 "stoka B</t>
  </si>
  <si>
    <t>4 "stoka C</t>
  </si>
  <si>
    <t>28651034</t>
  </si>
  <si>
    <t>odbočka kanalizační plastová PVC-U DN 250/160/45°</t>
  </si>
  <si>
    <t>-1631606830</t>
  </si>
  <si>
    <t>892351111</t>
  </si>
  <si>
    <t>Tlakové zkoušky vodou na potrubí DN 150 nebo 200</t>
  </si>
  <si>
    <t>117302361</t>
  </si>
  <si>
    <t>https://podminky.urs.cz/item/CS_URS_2023_02/892351111</t>
  </si>
  <si>
    <t>-2039166321</t>
  </si>
  <si>
    <t>-1540591408</t>
  </si>
  <si>
    <t>17+4+5+2</t>
  </si>
  <si>
    <t>545376292</t>
  </si>
  <si>
    <t>-1869550344</t>
  </si>
  <si>
    <t>894410211</t>
  </si>
  <si>
    <t>Osazení betonových dílců šachet kanalizačních skruž rovná DN 1000, výšky 250 mm</t>
  </si>
  <si>
    <t>444689215</t>
  </si>
  <si>
    <t>https://podminky.urs.cz/item/CS_URS_2023_02/894410211</t>
  </si>
  <si>
    <t>7+3+4+2</t>
  </si>
  <si>
    <t>59224066</t>
  </si>
  <si>
    <t>skruž betonová DN 1000x250 PS, 100x25x12cm</t>
  </si>
  <si>
    <t>-2146088959</t>
  </si>
  <si>
    <t>-1197921480</t>
  </si>
  <si>
    <t>11+1+3+0</t>
  </si>
  <si>
    <t>skruž betonová DN 1000x500 PS, 100x50x12cm</t>
  </si>
  <si>
    <t>911411365</t>
  </si>
  <si>
    <t>894410213</t>
  </si>
  <si>
    <t>Osazení betonových dílců šachet kanalizačních skruž rovná DN 1000, výšky 1000 mm</t>
  </si>
  <si>
    <t>434356965</t>
  </si>
  <si>
    <t>https://podminky.urs.cz/item/CS_URS_2023_02/894410213</t>
  </si>
  <si>
    <t>6+0+0+0</t>
  </si>
  <si>
    <t>59224070</t>
  </si>
  <si>
    <t>skruž betonová DN 1000x1000 PS, 100x100x12cm</t>
  </si>
  <si>
    <t>1655205253</t>
  </si>
  <si>
    <t>894410232</t>
  </si>
  <si>
    <t>Osazení betonových dílců šachet kanalizačních skruž přechodová (konus) DN 1000</t>
  </si>
  <si>
    <t>309687964</t>
  </si>
  <si>
    <t>https://podminky.urs.cz/item/CS_URS_2023_02/894410232</t>
  </si>
  <si>
    <t>59224312</t>
  </si>
  <si>
    <t>kónus šachetní betonový kapsové plastové stupadlo 100x62,5x58cm</t>
  </si>
  <si>
    <t>2067363061</t>
  </si>
  <si>
    <t>-1890739816</t>
  </si>
  <si>
    <t>89445002R</t>
  </si>
  <si>
    <t>Příplatek za kompletní PP výstelku šachtové skruže DN 1000 mm/ výška 250 mm</t>
  </si>
  <si>
    <t>1206363211</t>
  </si>
  <si>
    <t>2099897637</t>
  </si>
  <si>
    <t>89445004R</t>
  </si>
  <si>
    <t>Příplatek za kompletní PP výstelku šachtové skruže DN 1000 mm/ výška 1000 mm</t>
  </si>
  <si>
    <t>1030808509</t>
  </si>
  <si>
    <t>1006138706</t>
  </si>
  <si>
    <t>-288218956</t>
  </si>
  <si>
    <t>-1566875417</t>
  </si>
  <si>
    <t>149944684</t>
  </si>
  <si>
    <t>899722113</t>
  </si>
  <si>
    <t>Krytí potrubí z plastů výstražnou fólií z PVC šířky 34 cm</t>
  </si>
  <si>
    <t>2021268828</t>
  </si>
  <si>
    <t>https://podminky.urs.cz/item/CS_URS_2023_02/899722113</t>
  </si>
  <si>
    <t>2127483024</t>
  </si>
  <si>
    <t>03 - IO 03 - Opravy komunikací a zpevněné plochy u ČS</t>
  </si>
  <si>
    <t>Soupis:</t>
  </si>
  <si>
    <t>03a - Opravy komunikací</t>
  </si>
  <si>
    <t>J. Michlíková</t>
  </si>
  <si>
    <t>HSV - Práce a dodávky HSV</t>
  </si>
  <si>
    <t xml:space="preserve">    5 - Komunikace pozemní</t>
  </si>
  <si>
    <t xml:space="preserve">    9 - Ostatní konstrukce a práce, bourání</t>
  </si>
  <si>
    <t xml:space="preserve">    997 - Přesun sutě</t>
  </si>
  <si>
    <t>Práce a dodávky HSV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</si>
  <si>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</si>
  <si>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</si>
  <si>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-2117285731</t>
  </si>
  <si>
    <t>https://podminky.urs.cz/item/CS_URS_2023_02/113106123</t>
  </si>
  <si>
    <t>20,0 "dlažba, chodník</t>
  </si>
  <si>
    <t>113106187</t>
  </si>
  <si>
    <t>Rozebrání dlažeb vozovek a ploch s přemístěním hmot na skládku na vzdálenost do 3 m nebo s naložením na dopravní prostředek, s jakoukoliv výplní spár strojně plochy jednotlivě do 50 m2 ze zámkové dlažby s ložem z kameniva</t>
  </si>
  <si>
    <t>784251236</t>
  </si>
  <si>
    <t>https://podminky.urs.cz/item/CS_URS_2023_02/113106187</t>
  </si>
  <si>
    <t>20 "dlažba, vjezdy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</si>
  <si>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</si>
  <si>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</si>
  <si>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-1237730648</t>
  </si>
  <si>
    <t>https://podminky.urs.cz/item/CS_URS_2023_02/113107162</t>
  </si>
  <si>
    <t>2*130 "účelová komunikace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</si>
  <si>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</si>
  <si>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</si>
  <si>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-319265877</t>
  </si>
  <si>
    <t>https://podminky.urs.cz/item/CS_URS_2023_02/113107222</t>
  </si>
  <si>
    <t>575 "podklad, místní asf.komunikace</t>
  </si>
  <si>
    <t>1600 "podklad, asf.komunikace II/III.tř</t>
  </si>
  <si>
    <t>113107231</t>
  </si>
  <si>
    <t>Odstranění podkladů nebo krytů strojně plochy jednotlivě přes 200 m2 s přemístěním hmot na skládku na vzdálenost do 20 m nebo s naložením na dopravní prostředek z betonu prostého, o tl. vrstvy přes 100 do 150 mm</t>
  </si>
  <si>
    <t>326957987</t>
  </si>
  <si>
    <t>https://podminky.urs.cz/item/CS_URS_2023_02/113107231</t>
  </si>
  <si>
    <t>1600 "podklad, asf.komunikace II/III.tř.</t>
  </si>
  <si>
    <t>Součet - v prostoru stok/výtlaků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</si>
  <si>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</si>
  <si>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</si>
  <si>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524870559</t>
  </si>
  <si>
    <t>https://podminky.urs.cz/item/CS_URS_2023_02/113107322</t>
  </si>
  <si>
    <t>45 "podklad, místní asf.komunikacev prostoru přípojek</t>
  </si>
  <si>
    <t>240 "podklad, asf.komunikace III.tř. v prostoru přípojek</t>
  </si>
  <si>
    <t>113107323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</si>
  <si>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</si>
  <si>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357015802</t>
  </si>
  <si>
    <t>https://podminky.urs.cz/item/CS_URS_2023_02/113107323</t>
  </si>
  <si>
    <t>75 "vjezdy R-mat</t>
  </si>
  <si>
    <t>20 "podklad, bet.dlažba vjezdy</t>
  </si>
  <si>
    <t>20 "podklad, bet.dlažba chodníky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</si>
  <si>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</si>
  <si>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</si>
  <si>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-501817787</t>
  </si>
  <si>
    <t>https://podminky.urs.cz/item/CS_URS_2023_02/113107331</t>
  </si>
  <si>
    <t>45 "podklad, místní asf.komunikace</t>
  </si>
  <si>
    <t>240 "podklad, asf.komunikace II/III.tř.</t>
  </si>
  <si>
    <t>Součet - v prostoru přípojek</t>
  </si>
  <si>
    <t>113154122</t>
  </si>
  <si>
    <t>Frézování živičného podkladu nebo krytu s naložením na dopravní prostředek plochy do 500 m2 bez překážek v trase pruhu šířky přes 0,5 m do 1 m, tloušťky vrstvy 40 mm</t>
  </si>
  <si>
    <t>-1203382738</t>
  </si>
  <si>
    <t>https://podminky.urs.cz/item/CS_URS_2023_02/113154122</t>
  </si>
  <si>
    <t>75 "kryt, místní asf.komunikace v prostoru přípojek</t>
  </si>
  <si>
    <t>290 "kryt, asf.komunikace II/III.tř. v prostoru přípojek</t>
  </si>
  <si>
    <t>113154124</t>
  </si>
  <si>
    <t>Frézování živičného podkladu nebo krytu s naložením na dopravní prostředek plochy do 500 m2 bez překážek v trase pruhu šířky přes 0,5 m do 1 m, tloušťky vrstvy 100 mm</t>
  </si>
  <si>
    <t>-704588086</t>
  </si>
  <si>
    <t>https://podminky.urs.cz/item/CS_URS_2023_02/113154124</t>
  </si>
  <si>
    <t>60 "podklad tl. 60 mm, místní asf.komunikace</t>
  </si>
  <si>
    <t>265 "podklad tl. 70 mm, asf.komunikace II/III.tř.</t>
  </si>
  <si>
    <t xml:space="preserve">Mezisoučet -  - v prostoru přípojek</t>
  </si>
  <si>
    <t>715 "podklad tl. 60 mm, místní asf.komunikace</t>
  </si>
  <si>
    <t>Mezisoučet - v prostoru stok/výtlaků</t>
  </si>
  <si>
    <t>113154232</t>
  </si>
  <si>
    <t>Frézování živičného podkladu nebo krytu s naložením na dopravní prostředek plochy přes 500 do 1 000 m2 bez překážek v trase pruhu šířky přes 1 m do 2 m, tloušťky vrstvy 40 mm</t>
  </si>
  <si>
    <t>-344620922</t>
  </si>
  <si>
    <t>https://podminky.urs.cz/item/CS_URS_2023_02/113154232</t>
  </si>
  <si>
    <t>855 "kryt, místní asf.komunikace v prostoru stok/výtlaků</t>
  </si>
  <si>
    <t>113154332</t>
  </si>
  <si>
    <t>Frézování živičného podkladu nebo krytu s naložením na dopravní prostředek plochy přes 1 000 do 10 000 m2 bez překážek v trase pruhu šířky přes 1 m do 2 m, tloušťky vrstvy 40 mm</t>
  </si>
  <si>
    <t>1088040897</t>
  </si>
  <si>
    <t>https://podminky.urs.cz/item/CS_URS_2023_02/113154332</t>
  </si>
  <si>
    <t>2155 "kryt, asf.komunikace II/III.tř. v prostoru stok/výtlaků</t>
  </si>
  <si>
    <t>113154334</t>
  </si>
  <si>
    <t>Frézování živičného podkladu nebo krytu s naložením na dopravní prostředek plochy přes 1 000 do 10 000 m2 bez překážek v trase pruhu šířky přes 1 m do 2 m, tloušťky vrstvy 100 mm</t>
  </si>
  <si>
    <t>1557562573</t>
  </si>
  <si>
    <t>https://podminky.urs.cz/item/CS_URS_2023_02/113154334</t>
  </si>
  <si>
    <t>1725 "podklad tl. 70 mm, asf.komunikace II/III.tř.</t>
  </si>
  <si>
    <t>113202111</t>
  </si>
  <si>
    <t>Vytrhání obrub s vybouráním lože, s přemístěním hmot na skládku na vzdálenost do 3 m nebo s naložením na dopravní prostředek z krajníků nebo obrubníků stojatých</t>
  </si>
  <si>
    <t>733770675</t>
  </si>
  <si>
    <t>https://podminky.urs.cz/item/CS_URS_2023_02/113202111</t>
  </si>
  <si>
    <t>20,0 "obrubníky</t>
  </si>
  <si>
    <t>20,0 "vodící proužky/krajníky</t>
  </si>
  <si>
    <t>181951112</t>
  </si>
  <si>
    <t>Úprava pláně vyrovnáním výškových rozdílů strojně v hornině třídy těžitelnosti I, skupiny 1 až 3 se zhutněním</t>
  </si>
  <si>
    <t>1638012706</t>
  </si>
  <si>
    <t>https://podminky.urs.cz/item/CS_URS_2023_02/181951112</t>
  </si>
  <si>
    <t>1600+240 "komunikace II/III.tř.</t>
  </si>
  <si>
    <t>575+45 "místní komunikace</t>
  </si>
  <si>
    <t>130 "účelová komunikace</t>
  </si>
  <si>
    <t>20+75 "vjezdy</t>
  </si>
  <si>
    <t>20 "chodníky</t>
  </si>
  <si>
    <t>Součet - zhutnění pláně ve zpevněných plochách</t>
  </si>
  <si>
    <t>Komunikace pozemní</t>
  </si>
  <si>
    <t>564851011</t>
  </si>
  <si>
    <t>Podklad ze štěrkodrti ŠD s rozprostřením a zhutněním plochy jednotlivě do 100 m2, po zhutnění tl. 150 mm</t>
  </si>
  <si>
    <t>445700927</t>
  </si>
  <si>
    <t>https://podminky.urs.cz/item/CS_URS_2023_02/564851011</t>
  </si>
  <si>
    <t>130 "účelová komunikace, R-mat</t>
  </si>
  <si>
    <t>Součet - ŠD fr. 0-32</t>
  </si>
  <si>
    <t>564861011</t>
  </si>
  <si>
    <t>Podklad ze štěrkodrti ŠD s rozprostřením a zhutněním plochy jednotlivě do 100 m2, po zhutnění tl. 200 mm</t>
  </si>
  <si>
    <t>-757952045</t>
  </si>
  <si>
    <t>https://podminky.urs.cz/item/CS_URS_2023_02/564861011</t>
  </si>
  <si>
    <t>240 "v prostoru přípojek</t>
  </si>
  <si>
    <t>Mezisoučet - podklad, asf.komunikace II/III.tř</t>
  </si>
  <si>
    <t>45 "v prostoru přípojek</t>
  </si>
  <si>
    <t>Mezisoučet - podklad, místní asf.komunikace</t>
  </si>
  <si>
    <t>564861111</t>
  </si>
  <si>
    <t>Podklad ze štěrkodrti ŠD s rozprostřením a zhutněním plochy přes 100 m2, po zhutnění tl. 200 mm</t>
  </si>
  <si>
    <t>-363400590</t>
  </si>
  <si>
    <t>https://podminky.urs.cz/item/CS_URS_2023_02/564861111</t>
  </si>
  <si>
    <t>1600 "v prostoru stok/výtlaků</t>
  </si>
  <si>
    <t>Mezisoučet - podklad, asf.komunikace II/III.tř - ŠD 0/32mm</t>
  </si>
  <si>
    <t>575 "v prostoru stok/výtlaků</t>
  </si>
  <si>
    <t>Mezisoučet - podklad, místní asf.komunikace - ŠD 0/32mm</t>
  </si>
  <si>
    <t>130 "podklad, účelová komunikace - ŠD 0/63mm</t>
  </si>
  <si>
    <t>564871011</t>
  </si>
  <si>
    <t>Podklad ze štěrkodrti ŠD s rozprostřením a zhutněním plochy jednotlivě do 100 m2, po zhutnění tl. 250 mm</t>
  </si>
  <si>
    <t>-414815170</t>
  </si>
  <si>
    <t>https://podminky.urs.cz/item/CS_URS_2023_02/564871011</t>
  </si>
  <si>
    <t>20 "vjezdy beton.dlažba</t>
  </si>
  <si>
    <t>20 "chodník beton.dlažba</t>
  </si>
  <si>
    <t>564910511</t>
  </si>
  <si>
    <t>Podklad nebo podsyp z R-materiálu s rozprostřením a zhutněním plochy jednotlivě do 100 m2, po zhutnění tl. 50 mm</t>
  </si>
  <si>
    <t>-2034483712</t>
  </si>
  <si>
    <t>https://podminky.urs.cz/item/CS_URS_2023_02/564910511</t>
  </si>
  <si>
    <t>130 "kryt účelové komunikace</t>
  </si>
  <si>
    <t>75 "kryt vjezdy</t>
  </si>
  <si>
    <t>Součet - kryty</t>
  </si>
  <si>
    <t>565145111</t>
  </si>
  <si>
    <t>Asfaltový beton vrstva podkladní ACP 16 (obalované kamenivo střednězrnné - OKS) s rozprostřením a zhutněním v pruhu šířky přes 1,5 do 3 m, po zhutnění tl. 60 mm</t>
  </si>
  <si>
    <t>-782087623</t>
  </si>
  <si>
    <t>https://podminky.urs.cz/item/CS_URS_2023_02/565145111</t>
  </si>
  <si>
    <t>715 "v prostoru stok/výtlaků</t>
  </si>
  <si>
    <t>60 "v prostoru přípojek</t>
  </si>
  <si>
    <t>Součet - podklady, místní asf.komunikace</t>
  </si>
  <si>
    <t>565155111</t>
  </si>
  <si>
    <t>Asfaltový beton vrstva podkladní ACP 16 (obalované kamenivo střednězrnné - OKS) s rozprostřením a zhutněním v pruhu šířky přes 1,5 do 3 m, po zhutnění tl. 70 mm</t>
  </si>
  <si>
    <t>-1505828592</t>
  </si>
  <si>
    <t>https://podminky.urs.cz/item/CS_URS_2023_02/565155111</t>
  </si>
  <si>
    <t>1725 "v prostoru stok/výtlaků</t>
  </si>
  <si>
    <t>265 "v prostoru přípojek</t>
  </si>
  <si>
    <t>Součet - podklady, asf.komunikace II/III.tř</t>
  </si>
  <si>
    <t>567122112</t>
  </si>
  <si>
    <t>Podklad ze směsi stmelené cementem SC bez dilatačních spár, s rozprostřením a zhutněním SC C 8/10 (KSC I), po zhutnění tl. 130 mm</t>
  </si>
  <si>
    <t>-1189511691</t>
  </si>
  <si>
    <t>https://podminky.urs.cz/item/CS_URS_2023_02/567122112</t>
  </si>
  <si>
    <t>573191111</t>
  </si>
  <si>
    <t>Postřik infiltrační kationaktivní emulzí v množství 1,00 kg/m2</t>
  </si>
  <si>
    <t>-1798080386</t>
  </si>
  <si>
    <t>https://podminky.urs.cz/item/CS_URS_2023_02/573191111</t>
  </si>
  <si>
    <t>1725+265 "asf.komunikace III.tř</t>
  </si>
  <si>
    <t>715+60 "místní asf.komunikace</t>
  </si>
  <si>
    <t>573231108</t>
  </si>
  <si>
    <t>Postřik spojovací PS bez posypu kamenivem ze silniční emulze, v množství 0,50 kg/m2</t>
  </si>
  <si>
    <t>-1986606168</t>
  </si>
  <si>
    <t>https://podminky.urs.cz/item/CS_URS_2023_02/573231108</t>
  </si>
  <si>
    <t>577134111</t>
  </si>
  <si>
    <t>Asfaltový beton vrstva obrusná ACO 11 (ABS) s rozprostřením a se zhutněním z nemodifikovaného asfaltu v pruhu šířky do 3 m tř. I, po zhutnění tl. 40 mm</t>
  </si>
  <si>
    <t>849908447</t>
  </si>
  <si>
    <t>https://podminky.urs.cz/item/CS_URS_2023_02/577134111</t>
  </si>
  <si>
    <t>2155 "v prostoru stok/výtlaků</t>
  </si>
  <si>
    <t>290 "v prostoru přípojek</t>
  </si>
  <si>
    <t>Mezisoučet - kryt, asf.komunikace II/III.tř</t>
  </si>
  <si>
    <t>855 "v prostoru stok/výtlaků</t>
  </si>
  <si>
    <t>75 "v prostoru přípojek</t>
  </si>
  <si>
    <t>Mezisoučet - kryt, místní asf.komunikace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</si>
  <si>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</si>
  <si>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</si>
  <si>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336645527</t>
  </si>
  <si>
    <t>https://podminky.urs.cz/item/CS_URS_2023_02/596211110</t>
  </si>
  <si>
    <t>20,0 "chodníky</t>
  </si>
  <si>
    <t>59245015</t>
  </si>
  <si>
    <t>dlažba zámková tvaru I 200x165x60mm přírodní</t>
  </si>
  <si>
    <t>-878555174</t>
  </si>
  <si>
    <t>0,20*20 "dodávka 20% dlaždic</t>
  </si>
  <si>
    <t>4*1,03 'Přepočtené koeficientem množství</t>
  </si>
  <si>
    <t>596212353</t>
  </si>
  <si>
    <t>Kladení dlažby z betonových zámkových dlaždic pozemních komunikací strojně s ložem z kameniva těženého nebo drceného tl. do 50 mm, s vyplněním spár, s dvojitým hutněním vibrováním a se smetením přebytečného materiálu na krajnici tl. 80 mm do 300 m2</t>
  </si>
  <si>
    <t>513341345</t>
  </si>
  <si>
    <t>https://podminky.urs.cz/item/CS_URS_2023_02/596212353</t>
  </si>
  <si>
    <t>20,0 "vjezdy beton.dlažba</t>
  </si>
  <si>
    <t>59245213</t>
  </si>
  <si>
    <t>dlažba zámková tvaru I 196x161x80mm přírodní</t>
  </si>
  <si>
    <t>-116227172</t>
  </si>
  <si>
    <t>4*1,02 'Přepočtené koeficientem množství</t>
  </si>
  <si>
    <t>Ostatní konstrukce a práce, bourání</t>
  </si>
  <si>
    <t>915491211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</si>
  <si>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</si>
  <si>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-1538273040</t>
  </si>
  <si>
    <t>https://podminky.urs.cz/item/CS_URS_2023_02/915491211</t>
  </si>
  <si>
    <t>59218001</t>
  </si>
  <si>
    <t>krajník betonový silniční 500x250x80mm</t>
  </si>
  <si>
    <t>1551502320</t>
  </si>
  <si>
    <t>20*1,02 'Přepočtené koeficientem množství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</si>
  <si>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</si>
  <si>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</si>
  <si>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697606811</t>
  </si>
  <si>
    <t>https://podminky.urs.cz/item/CS_URS_2023_02/916231213</t>
  </si>
  <si>
    <t>59217023</t>
  </si>
  <si>
    <t>obrubník betonový chodníkový 1000x150x250mm</t>
  </si>
  <si>
    <t>-1313935873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</si>
  <si>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</si>
  <si>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</si>
  <si>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2000738252</t>
  </si>
  <si>
    <t>https://podminky.urs.cz/item/CS_URS_2023_02/919732211</t>
  </si>
  <si>
    <t>655+80 "kryt, asf.komunikace II/III.tř</t>
  </si>
  <si>
    <t>480+50 "kryt, místní asf.komunikace</t>
  </si>
  <si>
    <t>919735111</t>
  </si>
  <si>
    <t>Řezání stávajícího živičného krytu nebo podkladu hloubky do 50 mm</t>
  </si>
  <si>
    <t>256198236</t>
  </si>
  <si>
    <t>https://podminky.urs.cz/item/CS_URS_2023_02/919735111</t>
  </si>
  <si>
    <t>655 "v prostoru stok/výtlaků</t>
  </si>
  <si>
    <t>80 "v prostoru přípojek</t>
  </si>
  <si>
    <t>480 "v prostoru stok/výtlaků</t>
  </si>
  <si>
    <t>50 "v prostoru přípojek</t>
  </si>
  <si>
    <t>919735112</t>
  </si>
  <si>
    <t>Řezání stávajícího živičného krytu nebo podkladu hloubky přes 50 do 100 mm</t>
  </si>
  <si>
    <t>696170102</t>
  </si>
  <si>
    <t>https://podminky.urs.cz/item/CS_URS_2023_02/919735112</t>
  </si>
  <si>
    <t>Mezisoučet - podklad tl. 70mm, asf.komunikace II/III.tř</t>
  </si>
  <si>
    <t>Mezisoučet - podklad tl. 60mm, místní asf.komunikace</t>
  </si>
  <si>
    <t>938908411</t>
  </si>
  <si>
    <t>Čištění vozovek splachováním vodou povrchu podkladu nebo krytu živičného, betonového nebo dlážděného</t>
  </si>
  <si>
    <t>373838686</t>
  </si>
  <si>
    <t>https://podminky.urs.cz/item/CS_URS_2023_02/938908411</t>
  </si>
  <si>
    <t>2155+290 "komunikace II/III.tř.</t>
  </si>
  <si>
    <t>855+75 "místní komunikace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</si>
  <si>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</si>
  <si>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</si>
  <si>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-653769711</t>
  </si>
  <si>
    <t>https://podminky.urs.cz/item/CS_URS_2023_02/979024443</t>
  </si>
  <si>
    <t>20+20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</si>
  <si>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</si>
  <si>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</si>
  <si>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-1991510542</t>
  </si>
  <si>
    <t>https://podminky.urs.cz/item/CS_URS_2023_02/979054451</t>
  </si>
  <si>
    <t>20,0+20,0</t>
  </si>
  <si>
    <t>997</t>
  </si>
  <si>
    <t>Přesun sutě</t>
  </si>
  <si>
    <t>997221571</t>
  </si>
  <si>
    <t>Vodorovná doprava vybouraných hmot bez naložení, ale se složením a s hrubým urovnáním na vzdálenost do 1 km</t>
  </si>
  <si>
    <t>1264173655</t>
  </si>
  <si>
    <t>https://podminky.urs.cz/item/CS_URS_2023_02/997221571</t>
  </si>
  <si>
    <t>997221579</t>
  </si>
  <si>
    <t>Vodorovná doprava vybouraných hmot bez naložení, ale se složením a s hrubým urovnáním na vzdálenost Příplatek k ceně za každý další i započatý 1 km přes 1 km</t>
  </si>
  <si>
    <t>-1505101503</t>
  </si>
  <si>
    <t>https://podminky.urs.cz/item/CS_URS_2023_02/997221579</t>
  </si>
  <si>
    <t>9*(2638,40-0,20*(5,2+5,9))</t>
  </si>
  <si>
    <t>997221861</t>
  </si>
  <si>
    <t>Poplatek za uložení stavebního odpadu na recyklační skládce (skládkovné) z prostého betonu zatříděného do Katalogu odpadů pod kódem 17 01 01</t>
  </si>
  <si>
    <t>1373156612</t>
  </si>
  <si>
    <t>https://podminky.urs.cz/item/CS_URS_2023_02/997221861</t>
  </si>
  <si>
    <t>706,875+92,625 "kryty a podklady zp.ploch</t>
  </si>
  <si>
    <t>0,20*(5,2+5,9)+8,2 "odstraňovaná dlažba, obrubníky, krajníky</t>
  </si>
  <si>
    <t>997221873</t>
  </si>
  <si>
    <t>1947392947</t>
  </si>
  <si>
    <t>https://podminky.urs.cz/item/CS_URS_2023_02/997221873</t>
  </si>
  <si>
    <t>75,4+630,75+82,65+50,6+33,75 "kryty a podklady zp.ploch</t>
  </si>
  <si>
    <t>997221875</t>
  </si>
  <si>
    <t>Poplatek za uložení stavebního odpadu na recyklační skládce (skládkovné) asfaltového bez obsahu dehtu zatříděného do Katalogu odpadů pod kódem 17 03 02</t>
  </si>
  <si>
    <t>1269697511</t>
  </si>
  <si>
    <t>https://podminky.urs.cz/item/CS_URS_2023_02/997221875</t>
  </si>
  <si>
    <t>33,58+239,2+78,66+198,26+396,75</t>
  </si>
  <si>
    <t>998225111</t>
  </si>
  <si>
    <t>Přesun hmot pro komunikace s krytem z kameniva, monolitickým betonovým nebo živičným dopravní vzdálenost do 200 m jakékoliv délky objektu</t>
  </si>
  <si>
    <t>-1262497546</t>
  </si>
  <si>
    <t>https://podminky.urs.cz/item/CS_URS_2023_02/998225111</t>
  </si>
  <si>
    <t>03b - Zpevněné plochy u ČS</t>
  </si>
  <si>
    <t>111251101</t>
  </si>
  <si>
    <t>Odstranění křovin a stromů s odstraněním kořenů strojně průměru kmene do 100 mm v rovině nebo ve svahu sklonu terénu do 1:5, při celkové ploše do 100 m2</t>
  </si>
  <si>
    <t>-668047387</t>
  </si>
  <si>
    <t>https://podminky.urs.cz/item/CS_URS_2023_02/111251101</t>
  </si>
  <si>
    <t>20,0 "PSOV1</t>
  </si>
  <si>
    <t>112151353</t>
  </si>
  <si>
    <t>Pokácení stromu postupné se spouštěním částí kmene a koruny o průměru na řezné ploše pařezu přes 300 do 400 mm</t>
  </si>
  <si>
    <t>41373024</t>
  </si>
  <si>
    <t>https://podminky.urs.cz/item/CS_URS_2023_02/112151353</t>
  </si>
  <si>
    <t>1 "PSOV1</t>
  </si>
  <si>
    <t>112201113</t>
  </si>
  <si>
    <t>Odstranění pařezu v rovině nebo na svahu do 1:5 o průměru pařezu na řezné ploše přes 300 do 400 mm</t>
  </si>
  <si>
    <t>900168466</t>
  </si>
  <si>
    <t>https://podminky.urs.cz/item/CS_URS_2023_02/112201113</t>
  </si>
  <si>
    <t>212517212</t>
  </si>
  <si>
    <t>10,0 "PSOV1</t>
  </si>
  <si>
    <t>10,0 "PSOV2</t>
  </si>
  <si>
    <t>121151103</t>
  </si>
  <si>
    <t>Sejmutí ornice strojně při souvislé ploše do 100 m2, tl. vrstvy do 200 mm</t>
  </si>
  <si>
    <t>737323913</t>
  </si>
  <si>
    <t>https://podminky.urs.cz/item/CS_URS_2023_02/121151103</t>
  </si>
  <si>
    <t>50,0 "PSOV1</t>
  </si>
  <si>
    <t>95,0 "PSOV2</t>
  </si>
  <si>
    <t>122252203</t>
  </si>
  <si>
    <t>Odkopávky a prokopávky nezapažené pro silnice a dálnice strojně v hornině třídy těžitelnosti I do 100 m3</t>
  </si>
  <si>
    <t>-326957576</t>
  </si>
  <si>
    <t>https://podminky.urs.cz/item/CS_URS_2023_02/122252203</t>
  </si>
  <si>
    <t>92,0+32,0 "pro zpevněné plochy PSOV1 a PSOV2</t>
  </si>
  <si>
    <t>12,0 "propustek, PSOV2</t>
  </si>
  <si>
    <t>162201402</t>
  </si>
  <si>
    <t>Vodorovné přemístění větví, kmenů nebo pařezů s naložením, složením a dopravou do 1000 m větví stromů listnatých, průměru kmene přes 300 do 500 mm</t>
  </si>
  <si>
    <t>-432684899</t>
  </si>
  <si>
    <t>https://podminky.urs.cz/item/CS_URS_2023_02/162201402</t>
  </si>
  <si>
    <t>162201412</t>
  </si>
  <si>
    <t>Vodorovné přemístění větví, kmenů nebo pařezů s naložením, složením a dopravou do 1000 m kmenů stromů listnatých, průměru přes 300 do 500 mm</t>
  </si>
  <si>
    <t>14386003</t>
  </si>
  <si>
    <t>https://podminky.urs.cz/item/CS_URS_2023_02/162201412</t>
  </si>
  <si>
    <t>162201422</t>
  </si>
  <si>
    <t>Vodorovné přemístění větví, kmenů nebo pařezů s naložením, složením a dopravou do 1000 m pařezů kmenů, průměru přes 300 do 500 mm</t>
  </si>
  <si>
    <t>-1736813072</t>
  </si>
  <si>
    <t>https://podminky.urs.cz/item/CS_URS_2023_02/162201422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</si>
  <si>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</si>
  <si>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</si>
  <si>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935211448</t>
  </si>
  <si>
    <t>https://podminky.urs.cz/item/CS_URS_2023_02/162251102</t>
  </si>
  <si>
    <t>0,15*(22+40) "ornice pro zpětné využití, meziskládka</t>
  </si>
  <si>
    <t>162301501</t>
  </si>
  <si>
    <t>Vodorovné přemístění smýcených křovin do průměru kmene 100 mm na vzdálenost do 5 000 m</t>
  </si>
  <si>
    <t>1292551245</t>
  </si>
  <si>
    <t>https://podminky.urs.cz/item/CS_URS_2023_02/162301501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</si>
  <si>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</si>
  <si>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</si>
  <si>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590112349</t>
  </si>
  <si>
    <t>https://podminky.urs.cz/item/CS_URS_2023_02/162301932</t>
  </si>
  <si>
    <t>4*1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</si>
  <si>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</si>
  <si>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</si>
  <si>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-658184917</t>
  </si>
  <si>
    <t>https://podminky.urs.cz/item/CS_URS_2023_02/162301952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</si>
  <si>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</si>
  <si>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</si>
  <si>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529108587</t>
  </si>
  <si>
    <t>https://podminky.urs.cz/item/CS_URS_2023_02/162301972</t>
  </si>
  <si>
    <t>960338869</t>
  </si>
  <si>
    <t>1,7+3,5 "přebytečná ornice, PSOV1 + PSOV2</t>
  </si>
  <si>
    <t>92,0+(32,0+12,0) "celkový objem vykopávek, PSOV1 + PSOV2</t>
  </si>
  <si>
    <t>167151101</t>
  </si>
  <si>
    <t>Nakládání, skládání a překládání neulehlého výkopku nebo sypaniny strojně nakládání, množství do 100 m3, z horniny třídy těžitelnosti I, skupiny 1 až 3</t>
  </si>
  <si>
    <t>-706585261</t>
  </si>
  <si>
    <t>https://podminky.urs.cz/item/CS_URS_2023_02/167151101</t>
  </si>
  <si>
    <t>3,0+6,0 "ornice pro zpětné využití</t>
  </si>
  <si>
    <t>97866474</t>
  </si>
  <si>
    <t>141,2*1,9 'Přepočtené koeficientem množství</t>
  </si>
  <si>
    <t>171251201</t>
  </si>
  <si>
    <t>1682535480</t>
  </si>
  <si>
    <t>https://podminky.urs.cz/item/CS_URS_2023_02/171251201</t>
  </si>
  <si>
    <t>181351003</t>
  </si>
  <si>
    <t>Rozprostření a urovnání ornice v rovině nebo ve svahu sklonu do 1:5 strojně při souvislé ploše do 100 m2, tl. vrstvy do 200 mm</t>
  </si>
  <si>
    <t>-281455947</t>
  </si>
  <si>
    <t>https://podminky.urs.cz/item/CS_URS_2023_02/181351003</t>
  </si>
  <si>
    <t>22,0 "PSOV1</t>
  </si>
  <si>
    <t>40,0 "PSOV2</t>
  </si>
  <si>
    <t>181411141</t>
  </si>
  <si>
    <t>Založení trávníku na půdě předem připravené plochy do 1000 m2 výsevem včetně utažení parterového v rovině nebo na svahu do 1:5</t>
  </si>
  <si>
    <t>-856811723</t>
  </si>
  <si>
    <t>https://podminky.urs.cz/item/CS_URS_2023_02/181411141</t>
  </si>
  <si>
    <t>00572470</t>
  </si>
  <si>
    <t>osivo směs travní univerzál</t>
  </si>
  <si>
    <t>1937969125</t>
  </si>
  <si>
    <t>62*0,02 'Přepočtené koeficientem množství</t>
  </si>
  <si>
    <t>-815860218</t>
  </si>
  <si>
    <t>94,0+45,0 "PSOV1 + PSOV2, manipulační plocha</t>
  </si>
  <si>
    <t>18,0 "oprava stáv.vjezdu, PSOV1</t>
  </si>
  <si>
    <t>213141111</t>
  </si>
  <si>
    <t>Zřízení vrstvy z geotextilie filtrační, separační, odvodňovací, ochranné, výztužné nebo protierozní v rovině nebo ve sklonu do 1:5, šířky do 3 m</t>
  </si>
  <si>
    <t>-532242741</t>
  </si>
  <si>
    <t>https://podminky.urs.cz/item/CS_URS_2023_02/213141111</t>
  </si>
  <si>
    <t>94,0 "PSOV1</t>
  </si>
  <si>
    <t>45,0 "PSOV2</t>
  </si>
  <si>
    <t>Součet - úprava podloží - manipulační plocha</t>
  </si>
  <si>
    <t>69311008</t>
  </si>
  <si>
    <t>geotextilie tkaná separační, filtrační, výztužná PP pevnost v tahu 40kN/m</t>
  </si>
  <si>
    <t>-1576858322</t>
  </si>
  <si>
    <t>139*1,1845 'Přepočtené koeficientem množství</t>
  </si>
  <si>
    <t>213311151</t>
  </si>
  <si>
    <t>Polštáře zhutněné pod základy ze štěrkodrti netříděné</t>
  </si>
  <si>
    <t>793746206</t>
  </si>
  <si>
    <t>https://podminky.urs.cz/item/CS_URS_2023_02/213311151</t>
  </si>
  <si>
    <t>0,50*94,0 "PSOV1</t>
  </si>
  <si>
    <t>0,50*45,0 "PSOV2</t>
  </si>
  <si>
    <t>Součet - úprava podloží - ŠD fr. 0-63mm</t>
  </si>
  <si>
    <t>451313511</t>
  </si>
  <si>
    <t>Podkladní vrstva z betonu prostého pod dlažbu se zvýšenými nároky na prostředí tl. do 100 mm</t>
  </si>
  <si>
    <t>84567827</t>
  </si>
  <si>
    <t>https://podminky.urs.cz/item/CS_URS_2023_02/451313511</t>
  </si>
  <si>
    <t>6,0 "trubní propustek PSOV2</t>
  </si>
  <si>
    <t>451573111</t>
  </si>
  <si>
    <t>Lože pod potrubí, stoky a drobné objekty v otevřeném výkopu z písku a štěrkopísku do 63 mm</t>
  </si>
  <si>
    <t>-537723545</t>
  </si>
  <si>
    <t>https://podminky.urs.cz/item/CS_URS_2023_02/451573111</t>
  </si>
  <si>
    <t>3,0 "štěrkopískové lože tl. 100 mm, trubní propustek PSOV2</t>
  </si>
  <si>
    <t>45231851R</t>
  </si>
  <si>
    <t>Zajišťovací práh z betonu prostého se zvýšenými nároky na prostředí</t>
  </si>
  <si>
    <t>-1386225595</t>
  </si>
  <si>
    <t xml:space="preserve">0,20 "trubní propustek PSOV2, </t>
  </si>
  <si>
    <t>464541111</t>
  </si>
  <si>
    <t>Pohoz dna nebo svahů jakékoliv tloušťky ze štěrkodrtí, z terénu, frakce do 63 mm</t>
  </si>
  <si>
    <t>-1456691414</t>
  </si>
  <si>
    <t>https://podminky.urs.cz/item/CS_URS_2023_02/464541111</t>
  </si>
  <si>
    <t>9,0 "trubní propustek PSOV2</t>
  </si>
  <si>
    <t>-1794454715</t>
  </si>
  <si>
    <t>1645889192</t>
  </si>
  <si>
    <t>135143578</t>
  </si>
  <si>
    <t>-1922232163</t>
  </si>
  <si>
    <t>94,0+45,0 "manipulační plocha PSOV1 + PSOV2</t>
  </si>
  <si>
    <t>-958924388</t>
  </si>
  <si>
    <t>-604435243</t>
  </si>
  <si>
    <t>102341282</t>
  </si>
  <si>
    <t>-1916906574</t>
  </si>
  <si>
    <t>10,0+10,0 "obnova stáv.krytu PSOV1 + PSOV2</t>
  </si>
  <si>
    <t>591141111</t>
  </si>
  <si>
    <t>Kladení dlažby z kostek s provedením lože do tl. 50 mm, s vyplněním spár, s dvojím beraněním a se smetením přebytečného materiálu na krajnici velkých z kamene, do lože z cementové malty</t>
  </si>
  <si>
    <t>356163777</t>
  </si>
  <si>
    <t>https://podminky.urs.cz/item/CS_URS_2023_02/591141111</t>
  </si>
  <si>
    <t>58381018R</t>
  </si>
  <si>
    <t>žulová kostka štípaná dlažební velká 120-160/120-160/120 mm</t>
  </si>
  <si>
    <t>-1198808738</t>
  </si>
  <si>
    <t>6*1,01 'Přepočtené koeficientem množství</t>
  </si>
  <si>
    <t>899331111</t>
  </si>
  <si>
    <t>Výšková úprava uličního vstupu nebo vpusti do 200 mm zvýšením poklopu</t>
  </si>
  <si>
    <t>858631374</t>
  </si>
  <si>
    <t>https://podminky.urs.cz/item/CS_URS_2023_01/899331111</t>
  </si>
  <si>
    <t>914111111</t>
  </si>
  <si>
    <t>Montáž svislé dopravní značky základní velikosti do 1 m2 objímkami na sloupky nebo konzoly</t>
  </si>
  <si>
    <t>412398536</t>
  </si>
  <si>
    <t>https://podminky.urs.cz/item/CS_URS_2023_02/914111111</t>
  </si>
  <si>
    <t>1+1 "PSOV2</t>
  </si>
  <si>
    <t>40445650</t>
  </si>
  <si>
    <t>dodatkové tabulky E7, E12, E13 500x300mm</t>
  </si>
  <si>
    <t>-1392504754</t>
  </si>
  <si>
    <t>1 "PSOV2, E13</t>
  </si>
  <si>
    <t>40445619</t>
  </si>
  <si>
    <t>zákazové, příkazové dopravní značky B1-B34, C1-15 500mm</t>
  </si>
  <si>
    <t>1704846489</t>
  </si>
  <si>
    <t>1 "PSOV2, B29</t>
  </si>
  <si>
    <t>914511112</t>
  </si>
  <si>
    <t>Montáž sloupku dopravních značek délky do 3,5 m do hliníkové patky pro sloupek D 60 mm</t>
  </si>
  <si>
    <t>1058397334</t>
  </si>
  <si>
    <t>https://podminky.urs.cz/item/CS_URS_2023_02/914511112</t>
  </si>
  <si>
    <t>1 "PSOV2</t>
  </si>
  <si>
    <t>40445225</t>
  </si>
  <si>
    <t>sloupek pro dopravní značku Zn D 60mm v 3,5m</t>
  </si>
  <si>
    <t>-1370930121</t>
  </si>
  <si>
    <t>916331118R</t>
  </si>
  <si>
    <t>Osazení zahradního obrubníku betonového s ložem tl. od 50 do 100 mm a s boční opěrou z betonu prostého tř. C 20/25nXF3</t>
  </si>
  <si>
    <t>-835767777</t>
  </si>
  <si>
    <t>31,0 "PSOV1</t>
  </si>
  <si>
    <t>22,0 "PSOV2</t>
  </si>
  <si>
    <t>59217036</t>
  </si>
  <si>
    <t>obrubník betonový parkový přírodní 500x80x250mm</t>
  </si>
  <si>
    <t>-281490819</t>
  </si>
  <si>
    <t>53*1,02 'Přepočtené koeficientem množství</t>
  </si>
  <si>
    <t>919112231</t>
  </si>
  <si>
    <t>Řezání dilatačních spár v živičném krytu vytvoření komůrky pro těsnící zálivku šířky 20 mm, hloubky 25 mm</t>
  </si>
  <si>
    <t>635159259</t>
  </si>
  <si>
    <t>https://podminky.urs.cz/item/CS_URS_2023_02/919112231</t>
  </si>
  <si>
    <t>919121231</t>
  </si>
  <si>
    <t>Utěsnění dilatačních spár zálivkou za studena v cementobetonovém nebo živičném krytu včetně adhezního nátěru bez těsnicího profilu pod zálivkou, pro komůrky šířky 20 mm, hloubky 25 mm</t>
  </si>
  <si>
    <t>-934085223</t>
  </si>
  <si>
    <t>https://podminky.urs.cz/item/CS_URS_2023_02/919121231</t>
  </si>
  <si>
    <t>Poznámka k položce:_x000d_
= zálivka spáry modifikovaným plombovacím tmelem</t>
  </si>
  <si>
    <t>919411131</t>
  </si>
  <si>
    <t>Čelo propustku včetně římsy z betonu prostého se zvýšenými nároky na prostředí, pro propustek z trub DN 300 až 500 mm</t>
  </si>
  <si>
    <t>-1621334697</t>
  </si>
  <si>
    <t>https://podminky.urs.cz/item/CS_URS_2023_02/919411131</t>
  </si>
  <si>
    <t>5,0 "propustek PSOV2, beton tř. C25/30-XC4,XD2,XF4,XA1</t>
  </si>
  <si>
    <t>919535556</t>
  </si>
  <si>
    <t>Obetonování trubního propustku betonem prostým se zvýšenými nároky na prostředí tř. C 25/30</t>
  </si>
  <si>
    <t>-219918402</t>
  </si>
  <si>
    <t>https://podminky.urs.cz/item/CS_URS_2023_02/919535556</t>
  </si>
  <si>
    <t>10,0 "propustek PSOV2, beton tř. C25/30-XC4,XD2,XF4,XA1</t>
  </si>
  <si>
    <t>919551112</t>
  </si>
  <si>
    <t>Zřízení propustku z trub plastových polyetylenových rýhovaných se spojkami nebo s hrdlem DN 400 mm</t>
  </si>
  <si>
    <t>-833480762</t>
  </si>
  <si>
    <t>https://podminky.urs.cz/item/CS_URS_2023_02/919551112</t>
  </si>
  <si>
    <t>56241111</t>
  </si>
  <si>
    <t>trouba HDPE flexibilní 8kPA D 400mm</t>
  </si>
  <si>
    <t>1248467517</t>
  </si>
  <si>
    <t>22,5*1,015 'Přepočtené koeficientem množství</t>
  </si>
  <si>
    <t>91971610R</t>
  </si>
  <si>
    <t>Ocelová výztuž čela propustku ze svařovaných sítí Kari</t>
  </si>
  <si>
    <t>-2101001753</t>
  </si>
  <si>
    <t>1,10*0,01233*19,0 "PSOV2, kari síť 100/100/10</t>
  </si>
  <si>
    <t>919731121</t>
  </si>
  <si>
    <t>Zarovnání styčné plochy podkladu nebo krytu podél vybourané části komunikace nebo zpevněné plochy živičné tl. do 50 mm</t>
  </si>
  <si>
    <t>1597354688</t>
  </si>
  <si>
    <t>https://podminky.urs.cz/item/CS_URS_2023_02/919731121</t>
  </si>
  <si>
    <t>-1319952037</t>
  </si>
  <si>
    <t>21,0 "PSOV2</t>
  </si>
  <si>
    <t>938909331</t>
  </si>
  <si>
    <t>Čištění vozovek metením bláta, prachu nebo hlinitého nánosu s odklizením na hromady na vzdálenost do 20 m nebo naložením na dopravní prostředek ručně povrchu podkladu nebo krytu betonového nebo živičného</t>
  </si>
  <si>
    <t>1760767776</t>
  </si>
  <si>
    <t>https://podminky.urs.cz/item/CS_URS_2023_02/938909331</t>
  </si>
  <si>
    <t>10,0+10,0 "PSOV1 + PSOV2</t>
  </si>
  <si>
    <t>Součet - obnova stáv. asfaltového krytu</t>
  </si>
  <si>
    <t>97721340R</t>
  </si>
  <si>
    <t>Řezání plastových trub kruhových šikmý řez DN 400</t>
  </si>
  <si>
    <t>1636776954</t>
  </si>
  <si>
    <t>2 "PSOV2, trubní propustek</t>
  </si>
  <si>
    <t>-1963879987</t>
  </si>
  <si>
    <t>1286808580</t>
  </si>
  <si>
    <t>9*2,240 "příplatek za 9 km</t>
  </si>
  <si>
    <t>-596820328</t>
  </si>
  <si>
    <t>1390163901</t>
  </si>
  <si>
    <t>-367211036</t>
  </si>
  <si>
    <t>04 - IO 04 - Elektro Štěpánov</t>
  </si>
  <si>
    <t>L.Burianec</t>
  </si>
  <si>
    <t>21-M - Elektromontáže</t>
  </si>
  <si>
    <t xml:space="preserve">    21.1 - Přípojka NN - PSOV1</t>
  </si>
  <si>
    <t xml:space="preserve">      21.1.01 - Montážní materiál a práce</t>
  </si>
  <si>
    <t xml:space="preserve">    21.2 - Přípojka NN - PSOV2</t>
  </si>
  <si>
    <t xml:space="preserve">      21.2.01 - Montážní materiál a práce</t>
  </si>
  <si>
    <t xml:space="preserve">    21.3 - Přípojka NN  - PSOV3</t>
  </si>
  <si>
    <t xml:space="preserve">      21.3.01 - Montážní materiál a práce</t>
  </si>
  <si>
    <t xml:space="preserve">    21.4 - Technologické elektro  - PSOV1</t>
  </si>
  <si>
    <t xml:space="preserve">      21.4.01 - ROZVADĚČ Rčs1</t>
  </si>
  <si>
    <t xml:space="preserve">        21.4.011 - Řídící systémy PLC</t>
  </si>
  <si>
    <t xml:space="preserve">        21.4.012 - Zdroje</t>
  </si>
  <si>
    <t xml:space="preserve">      21.4.02 - Periferie PSOV1</t>
  </si>
  <si>
    <t xml:space="preserve">        21.4.021 - Kabely a trasy</t>
  </si>
  <si>
    <t xml:space="preserve">      21.4.03 - Ostatní elektromontáže PSOV1</t>
  </si>
  <si>
    <t xml:space="preserve">      21.4.04 - Bleskosvod - PSOV1</t>
  </si>
  <si>
    <t xml:space="preserve">        21.4.041 - Elektromontáže</t>
  </si>
  <si>
    <t xml:space="preserve">        21.4.042 - Materiál</t>
  </si>
  <si>
    <t xml:space="preserve">        21.4.043 - Práce v HZS</t>
  </si>
  <si>
    <t xml:space="preserve">    21.5 - Technologické elektro  - PSOV2</t>
  </si>
  <si>
    <t xml:space="preserve">      21.5.01 - ROZVADĚČ Rčs2</t>
  </si>
  <si>
    <t xml:space="preserve">        21.5.011 - Řídící systémy PLC</t>
  </si>
  <si>
    <t xml:space="preserve">        21.5.012 - Zdroje</t>
  </si>
  <si>
    <t xml:space="preserve">      21.5.02 - Periferie PSOV2</t>
  </si>
  <si>
    <t xml:space="preserve">        21.5.021 - Kabely a trasy</t>
  </si>
  <si>
    <t xml:space="preserve">      21.5.03 - Ostatní elektromontáže PSOV2</t>
  </si>
  <si>
    <t xml:space="preserve">    21.6 - Technologické elektro  - PSOV3</t>
  </si>
  <si>
    <t xml:space="preserve">      21.6.01 - ROZVADĚČ Rčs3</t>
  </si>
  <si>
    <t xml:space="preserve">        21.6.011 - Řídící systémy PLC</t>
  </si>
  <si>
    <t xml:space="preserve">        21.6.012 - Zdroje</t>
  </si>
  <si>
    <t xml:space="preserve">      21.6.02 - Periferie PSOV3</t>
  </si>
  <si>
    <t xml:space="preserve">        21.6.021 - Kabely a trasy</t>
  </si>
  <si>
    <t xml:space="preserve">      21.6.03 - Ostatní elektromontáže PSOV3</t>
  </si>
  <si>
    <t>21-M</t>
  </si>
  <si>
    <t>Elektromontáže</t>
  </si>
  <si>
    <t>21.1</t>
  </si>
  <si>
    <t>Přípojka NN - PSOV1</t>
  </si>
  <si>
    <t>21.1.01</t>
  </si>
  <si>
    <t>Montážní materiál a práce</t>
  </si>
  <si>
    <t>R21101001</t>
  </si>
  <si>
    <t>Rozvaděč RE - elektroměrový rozvaděč; vestavné provedení; přímé měření + HDO;distributor ČEZ;40A;ER112;</t>
  </si>
  <si>
    <t>ks</t>
  </si>
  <si>
    <t>R21101002</t>
  </si>
  <si>
    <t>Kabel silový, izolace PVC, CYKY 4x10 mm2, pevně</t>
  </si>
  <si>
    <t>R21101003</t>
  </si>
  <si>
    <t>Kabel silový, izolace PVC, CYKY 5x6 mm2, pevně</t>
  </si>
  <si>
    <t>R21101004</t>
  </si>
  <si>
    <t>Jistič třípólový 32A charB 10kA</t>
  </si>
  <si>
    <t>R21101005</t>
  </si>
  <si>
    <t>Pojistka nožová PN00 63AgG</t>
  </si>
  <si>
    <t>R21101006</t>
  </si>
  <si>
    <t>Trubka ochranná, korugovaná, dvouplášťová; pr90;</t>
  </si>
  <si>
    <t>R21101007</t>
  </si>
  <si>
    <t>Fólie výstražná 0,2m</t>
  </si>
  <si>
    <t>R21101008</t>
  </si>
  <si>
    <t>Ochranná trubka bezhalogenová, pevná, pr50,délka 3 m, černá;</t>
  </si>
  <si>
    <t>R21101009</t>
  </si>
  <si>
    <t>Ocelový pásek pozinkovaný FeZn 30*4 0,95kg/m</t>
  </si>
  <si>
    <t>R21101010</t>
  </si>
  <si>
    <t>Drát ocelový pozinkovaný FeZn 10 0,62kg/m</t>
  </si>
  <si>
    <t>R21101011</t>
  </si>
  <si>
    <t>Svorka SR 3b páska/drát</t>
  </si>
  <si>
    <t>R21101012</t>
  </si>
  <si>
    <t>Výkop jámy pro RE a RČS - zemina třídy 3-4, ručně</t>
  </si>
  <si>
    <t>R21101013</t>
  </si>
  <si>
    <t>Hloubení kabelové rýhy - zemina třídy 3, šíře 300mm, hloubka 750mm</t>
  </si>
  <si>
    <t>R21101014</t>
  </si>
  <si>
    <t>Zřízení kabelového lože z prosáté zeminy, bez zakrytí, šíře do 65cm, tloušťka 5cm</t>
  </si>
  <si>
    <t>R21101015</t>
  </si>
  <si>
    <t>Zához kabelové rýhy - zemina třídy 3, šíře 300mm, hloubka 750mm</t>
  </si>
  <si>
    <t>R21101016</t>
  </si>
  <si>
    <t>Zkoušky a prohlídky elektrických rozvodů a zařízení celková prohlídka a vyhotovení revizní zprávy pro objem montážních prací přes 100 do 500 tis.Kč</t>
  </si>
  <si>
    <t>R21101017</t>
  </si>
  <si>
    <t>Koordinace postupu prací s ostatními profesemi</t>
  </si>
  <si>
    <t>R21101018</t>
  </si>
  <si>
    <t>Vytýčení trati - venkovní vedení nn v přehledném terénu</t>
  </si>
  <si>
    <t>km</t>
  </si>
  <si>
    <t>R21101019</t>
  </si>
  <si>
    <t>podružný materiál</t>
  </si>
  <si>
    <t>kpl</t>
  </si>
  <si>
    <t>256</t>
  </si>
  <si>
    <t>21.2</t>
  </si>
  <si>
    <t>Přípojka NN - PSOV2</t>
  </si>
  <si>
    <t>21.2.01</t>
  </si>
  <si>
    <t>R21201001</t>
  </si>
  <si>
    <t>Pilíř RČS - zděný cihlový pilíř v*š*h 1700*2100*600; vápenopískovcové cihly/plotové tvárnice</t>
  </si>
  <si>
    <t>R21201002</t>
  </si>
  <si>
    <t>Železobetonová deska ;PZD;2100*300*90;</t>
  </si>
  <si>
    <t>R21201003</t>
  </si>
  <si>
    <t>Oplechování střehy;do 2*1m;</t>
  </si>
  <si>
    <t>R21201004</t>
  </si>
  <si>
    <t>Betonový základ;1m*1m;</t>
  </si>
  <si>
    <t>R21201005</t>
  </si>
  <si>
    <t>Nerezová dvířka; v*š 1300*1100mm;zámek visací;</t>
  </si>
  <si>
    <t>R21201006</t>
  </si>
  <si>
    <t>Rozvaděč RE - elektroměrový rozvaděč; vestavné provedení; přímé měření;distributor ČEZ;40A;ER112</t>
  </si>
  <si>
    <t>R21201007</t>
  </si>
  <si>
    <t>R21201008</t>
  </si>
  <si>
    <t>R21201009</t>
  </si>
  <si>
    <t>Jistič třípólový 20A charB 10kA</t>
  </si>
  <si>
    <t>R21201010</t>
  </si>
  <si>
    <t>Pojistka nožová PN00 32AgG</t>
  </si>
  <si>
    <t>R21201011</t>
  </si>
  <si>
    <t>R21201012</t>
  </si>
  <si>
    <t>R21201013</t>
  </si>
  <si>
    <t>R21201014</t>
  </si>
  <si>
    <t>R21201015</t>
  </si>
  <si>
    <t>R21201016</t>
  </si>
  <si>
    <t>R21201017</t>
  </si>
  <si>
    <t>R21201018</t>
  </si>
  <si>
    <t>R21201019</t>
  </si>
  <si>
    <t>R21201020</t>
  </si>
  <si>
    <t>R21201021</t>
  </si>
  <si>
    <t>R21201022</t>
  </si>
  <si>
    <t>R21201023</t>
  </si>
  <si>
    <t>21.3</t>
  </si>
  <si>
    <t xml:space="preserve">Přípojka NN  - PSOV3</t>
  </si>
  <si>
    <t>21.3.01</t>
  </si>
  <si>
    <t>R21301001</t>
  </si>
  <si>
    <t>R21301002</t>
  </si>
  <si>
    <t>R21301003</t>
  </si>
  <si>
    <t>R21301004</t>
  </si>
  <si>
    <t>R21301005</t>
  </si>
  <si>
    <t>R21301006</t>
  </si>
  <si>
    <t>R21301007</t>
  </si>
  <si>
    <t>R21301008</t>
  </si>
  <si>
    <t>R21301009</t>
  </si>
  <si>
    <t>R21301010</t>
  </si>
  <si>
    <t>R21301011</t>
  </si>
  <si>
    <t>R21301012</t>
  </si>
  <si>
    <t>R21301013</t>
  </si>
  <si>
    <t>R21301014</t>
  </si>
  <si>
    <t>R21301015</t>
  </si>
  <si>
    <t>R21301016</t>
  </si>
  <si>
    <t>R21301017</t>
  </si>
  <si>
    <t>R21301018</t>
  </si>
  <si>
    <t>R21301019</t>
  </si>
  <si>
    <t>R21301020</t>
  </si>
  <si>
    <t>R21301021</t>
  </si>
  <si>
    <t>126</t>
  </si>
  <si>
    <t>R21301022</t>
  </si>
  <si>
    <t>128</t>
  </si>
  <si>
    <t>R21301023</t>
  </si>
  <si>
    <t>130</t>
  </si>
  <si>
    <t>21.4</t>
  </si>
  <si>
    <t xml:space="preserve">Technologické elektro  - PSOV1</t>
  </si>
  <si>
    <t>21.4.01</t>
  </si>
  <si>
    <t>ROZVADĚČ Rčs1</t>
  </si>
  <si>
    <t>R21401001</t>
  </si>
  <si>
    <t>Kompaktní rozvodnice;plast+sklovlákna;plné dvře;1056*852*350mm;nástěnná montáž;kovový montážní panel;4 bod zámek s klikou;IP66;</t>
  </si>
  <si>
    <t>132</t>
  </si>
  <si>
    <t>R21401002</t>
  </si>
  <si>
    <t>Přepínač sítě;SÍŤ-0-ZÁSKOK;modul ;4P/80A</t>
  </si>
  <si>
    <t>134</t>
  </si>
  <si>
    <t>R21401003</t>
  </si>
  <si>
    <t>Proudový chránič-jistič 1+N/16A/0,03A</t>
  </si>
  <si>
    <t>136</t>
  </si>
  <si>
    <t>R21401004</t>
  </si>
  <si>
    <t>Svodič bleskových proudů a přepětí; B+C MAXI/4V;typ1+2;230Vac;umax260Vac;25kA;IP20;DIN;</t>
  </si>
  <si>
    <t>138</t>
  </si>
  <si>
    <t>R21401005</t>
  </si>
  <si>
    <t>Přepěťová ochrana s VF filtrem;typ3;230Vac;Umax275Vac;6kA;signalizace poruchy;IP20;DIN;</t>
  </si>
  <si>
    <t>140</t>
  </si>
  <si>
    <t>R21401006</t>
  </si>
  <si>
    <t>Relé MT 3P/10A/24Vdc + led. sig; mech. ovládání;ochranná didoda;</t>
  </si>
  <si>
    <t>142</t>
  </si>
  <si>
    <t>R21401007</t>
  </si>
  <si>
    <t>Patice pro relé MT 3P</t>
  </si>
  <si>
    <t>144</t>
  </si>
  <si>
    <t>R21401008</t>
  </si>
  <si>
    <t>Jistič 6A/1/B</t>
  </si>
  <si>
    <t>146</t>
  </si>
  <si>
    <t>R21401009</t>
  </si>
  <si>
    <t>Jistič 6A/3/B</t>
  </si>
  <si>
    <t>148</t>
  </si>
  <si>
    <t>R21401010</t>
  </si>
  <si>
    <t>Tepelná ochrana + zkratová spoušť;14,3A;GV2; DIN;+ pomocné kontakty NO+NC;</t>
  </si>
  <si>
    <t>150</t>
  </si>
  <si>
    <t>R21401011</t>
  </si>
  <si>
    <t>Vodivostní relé; ochrana převod. skříně;230Vac;1 hladina;nastavitelná citlivost;;</t>
  </si>
  <si>
    <t>152</t>
  </si>
  <si>
    <t>R21401012</t>
  </si>
  <si>
    <t>Hlídací napěťové relé; 3fáze + N;1xkontakt;</t>
  </si>
  <si>
    <t>154</t>
  </si>
  <si>
    <t>R21401013</t>
  </si>
  <si>
    <t>Elektronický softstartér pro asynchronní motor;spouštění napěťovou rampou;ovl. napětí integrované;síť napětí 400Vac;dle ČSN EN 60947-4-2 ed.3 AC-53B ;7,5kW;32A;</t>
  </si>
  <si>
    <t>156</t>
  </si>
  <si>
    <t>21.4.011</t>
  </si>
  <si>
    <t>Řídící systémy PLC</t>
  </si>
  <si>
    <t>R21401101</t>
  </si>
  <si>
    <t>Řídicí systém PLC-CPU CLICK 8xDI 24Vdc;6xDO relé;8k program; 16 data; 1x Ethernet 10/100; 1x RS485; 1x RS232; reálný čas; napájení 24Vdc;</t>
  </si>
  <si>
    <t>158</t>
  </si>
  <si>
    <t>R21401102</t>
  </si>
  <si>
    <t>Blok 4x AI; 0-20mA; 13 bit převodník; napájení 24Vdc;</t>
  </si>
  <si>
    <t>160</t>
  </si>
  <si>
    <t>R21401103</t>
  </si>
  <si>
    <t>Blok 8x DI12-24Vdc; vyjímatelné svorkovnice;napájení 24Vdc;</t>
  </si>
  <si>
    <t>162</t>
  </si>
  <si>
    <t>R21401104</t>
  </si>
  <si>
    <t>Celulární průmyslový 4G router;LTE Cat.4,3,2;2xSIM;2xETH 10/100Mbps;1xRS232;1xRS485;128Mb RAM;napájení 24Vdc;ICR2431;DIN</t>
  </si>
  <si>
    <t>1976586358</t>
  </si>
  <si>
    <t>21.4.012</t>
  </si>
  <si>
    <t>Zdroje</t>
  </si>
  <si>
    <t>R21401201</t>
  </si>
  <si>
    <t>Napájecí zdroj 24V, stabilizovaný 2,5A; s funkcí UPS; elektronická pojistka přetížení; ochrana přepólování;</t>
  </si>
  <si>
    <t>164</t>
  </si>
  <si>
    <t>R21401202</t>
  </si>
  <si>
    <t>akumulátor Pb;12V;7,2Ah;</t>
  </si>
  <si>
    <t>166</t>
  </si>
  <si>
    <t>R21401203</t>
  </si>
  <si>
    <t>Svorka řadová RSA 2,5</t>
  </si>
  <si>
    <t>168</t>
  </si>
  <si>
    <t>R21401204</t>
  </si>
  <si>
    <t>Sběrnice PE12</t>
  </si>
  <si>
    <t>170</t>
  </si>
  <si>
    <t>R21401205</t>
  </si>
  <si>
    <t>Svorkovnice HOP</t>
  </si>
  <si>
    <t>172</t>
  </si>
  <si>
    <t>R21401206</t>
  </si>
  <si>
    <t>Svorka řadová RSA 16 bílá</t>
  </si>
  <si>
    <t>174</t>
  </si>
  <si>
    <t>R21401207</t>
  </si>
  <si>
    <t>Svorka řadová RSA 16 sv. modrá</t>
  </si>
  <si>
    <t>176</t>
  </si>
  <si>
    <t>R21401208</t>
  </si>
  <si>
    <t>Svorka řadová RSA 16 ZŽ</t>
  </si>
  <si>
    <t>178</t>
  </si>
  <si>
    <t>R21401209</t>
  </si>
  <si>
    <t>Ovladač tlačítko do panelu černá;IP66;</t>
  </si>
  <si>
    <t>180</t>
  </si>
  <si>
    <t>R21401210</t>
  </si>
  <si>
    <t>Ovladač přepínač 3pol. do panelu černáIP66;</t>
  </si>
  <si>
    <t>182</t>
  </si>
  <si>
    <t>R21401211</t>
  </si>
  <si>
    <t>Spojovací díl tlačítko/jednotka</t>
  </si>
  <si>
    <t>184</t>
  </si>
  <si>
    <t>R21401212</t>
  </si>
  <si>
    <t>Spínací jednotka ovladače</t>
  </si>
  <si>
    <t>186</t>
  </si>
  <si>
    <t>R21401213</t>
  </si>
  <si>
    <t>Rozpínací jednotka ovladače</t>
  </si>
  <si>
    <t>188</t>
  </si>
  <si>
    <t>R21401214</t>
  </si>
  <si>
    <t>Signálka žlutá blikající; 24Vdc;IP66;</t>
  </si>
  <si>
    <t>190</t>
  </si>
  <si>
    <t>R21401215</t>
  </si>
  <si>
    <t>Signálka bílá; 24Vdc;IP66;</t>
  </si>
  <si>
    <t>192</t>
  </si>
  <si>
    <t>R21401216</t>
  </si>
  <si>
    <t>Zásuvka 230V/16A/ DIN</t>
  </si>
  <si>
    <t>194</t>
  </si>
  <si>
    <t>R21401217</t>
  </si>
  <si>
    <t>Termostat pro rozvaděče;0-60stC;DIN;</t>
  </si>
  <si>
    <t>196</t>
  </si>
  <si>
    <t>R21401218</t>
  </si>
  <si>
    <t>Topení do rozvaděče;230V; 400W; 7H.12.8.230.1400;IP20;švh 85*90*111;s ventilátorem;DIN;</t>
  </si>
  <si>
    <t>198</t>
  </si>
  <si>
    <t>R21401219</t>
  </si>
  <si>
    <t>Dveřní spínač do rozvaděče;COM-NO/NC;</t>
  </si>
  <si>
    <t>200</t>
  </si>
  <si>
    <t>R21401220</t>
  </si>
  <si>
    <t>Vývodka plastová Pg32;IP66;+ matka;</t>
  </si>
  <si>
    <t>202</t>
  </si>
  <si>
    <t>R21401221</t>
  </si>
  <si>
    <t>Vývodka plastová Pg25;IP66;+ matka;</t>
  </si>
  <si>
    <t>204</t>
  </si>
  <si>
    <t>R21401222</t>
  </si>
  <si>
    <t>Vývodka plastová Pg13,5;IP66;+ matka;</t>
  </si>
  <si>
    <t>206</t>
  </si>
  <si>
    <t>R21401223</t>
  </si>
  <si>
    <t>Vývodka plastová Pg11;IP66;+ matka;</t>
  </si>
  <si>
    <t>208</t>
  </si>
  <si>
    <t>R21401224</t>
  </si>
  <si>
    <t>Vodiče, lišty, žlaby + ostatní materiál v DT</t>
  </si>
  <si>
    <t>210</t>
  </si>
  <si>
    <t>R21401225</t>
  </si>
  <si>
    <t>Ostatní montáž rozvaděče DT1</t>
  </si>
  <si>
    <t>212</t>
  </si>
  <si>
    <t>21.4.02</t>
  </si>
  <si>
    <t>Periferie PSOV1</t>
  </si>
  <si>
    <t>R21402001</t>
  </si>
  <si>
    <t>Ponorná tlaková sonda;odpadní vody;0-6m.v.s.;4-20mA;kabel 10m;</t>
  </si>
  <si>
    <t>214</t>
  </si>
  <si>
    <t>R21402002</t>
  </si>
  <si>
    <t xml:space="preserve">Tlakový převodník; měřící rozsah: 0 - 10 bar, přesnost ? ± 0.5%FS (typ.), ± 1%FS (max.), výstupní signál: 4-20mA, konektor PG9, připojení DIN 16288 G1/4" </t>
  </si>
  <si>
    <t>216</t>
  </si>
  <si>
    <t>R21402003</t>
  </si>
  <si>
    <t>Šroubení s integrovaným tlumičem rázů 061B4001 ; G1/4 - G1/4</t>
  </si>
  <si>
    <t>218</t>
  </si>
  <si>
    <t>R21402004</t>
  </si>
  <si>
    <t>Redukce G1/4 // M20x1,5</t>
  </si>
  <si>
    <t>220</t>
  </si>
  <si>
    <t>R21402005</t>
  </si>
  <si>
    <t>Manometrický ventil nerez M20x1,5 zkušební</t>
  </si>
  <si>
    <t>222</t>
  </si>
  <si>
    <t>R21402006</t>
  </si>
  <si>
    <t>Plovákový spínač MAC 3; odpadní vody;neopren; 10m;</t>
  </si>
  <si>
    <t>224</t>
  </si>
  <si>
    <t>R21402007</t>
  </si>
  <si>
    <t>Závaží pro plováky</t>
  </si>
  <si>
    <t>226</t>
  </si>
  <si>
    <t>R21402008</t>
  </si>
  <si>
    <t>Ocelové nerez lanko;3mm;prameny;</t>
  </si>
  <si>
    <t>228</t>
  </si>
  <si>
    <t>R21402009</t>
  </si>
  <si>
    <t>Nerezová lanová svorka č.3</t>
  </si>
  <si>
    <t>230</t>
  </si>
  <si>
    <t>R21402010</t>
  </si>
  <si>
    <t>Vidlice 400V; 5P; 32A; IP44;na povrch;</t>
  </si>
  <si>
    <t>232</t>
  </si>
  <si>
    <t>21.4.021</t>
  </si>
  <si>
    <t>Kabely a trasy</t>
  </si>
  <si>
    <t>R21402101</t>
  </si>
  <si>
    <t>Kabel CY 6 mm2, pevně</t>
  </si>
  <si>
    <t>234</t>
  </si>
  <si>
    <t>R21402102</t>
  </si>
  <si>
    <t>Kabel JYTY 7D1</t>
  </si>
  <si>
    <t>236</t>
  </si>
  <si>
    <t>R21402103</t>
  </si>
  <si>
    <t>Kabel CYKY 3J1,5</t>
  </si>
  <si>
    <t>238</t>
  </si>
  <si>
    <t>R21402104</t>
  </si>
  <si>
    <t>Trubka korugovaná;dvouplášťová mechanická ochrana; D50</t>
  </si>
  <si>
    <t>240</t>
  </si>
  <si>
    <t>R21402105</t>
  </si>
  <si>
    <t>242</t>
  </si>
  <si>
    <t>R21402106</t>
  </si>
  <si>
    <t>Svorkovnice MED Elpro</t>
  </si>
  <si>
    <t>244</t>
  </si>
  <si>
    <t>R21402107</t>
  </si>
  <si>
    <t>Kontrolní měření smyčky na kabelu/žil</t>
  </si>
  <si>
    <t>246</t>
  </si>
  <si>
    <t>R21402108</t>
  </si>
  <si>
    <t>Kontrolní měření izolačního stavu kabel/žil</t>
  </si>
  <si>
    <t>248</t>
  </si>
  <si>
    <t>21.4.03</t>
  </si>
  <si>
    <t>Ostatní elektromontáže PSOV1</t>
  </si>
  <si>
    <t>R21403001</t>
  </si>
  <si>
    <t>Komplexní zkoušky</t>
  </si>
  <si>
    <t>h</t>
  </si>
  <si>
    <t>250</t>
  </si>
  <si>
    <t>127</t>
  </si>
  <si>
    <t>R21403002</t>
  </si>
  <si>
    <t>Zkoušky a prohlídky elektrických rozvodů a zařízení celková prohlídka a vyhotovení revizní zprávy pro objem montážních prací do 100 tis.Kč</t>
  </si>
  <si>
    <t>252</t>
  </si>
  <si>
    <t>R21403003</t>
  </si>
  <si>
    <t>Spolupráce při revizi elektro</t>
  </si>
  <si>
    <t>254</t>
  </si>
  <si>
    <t>129</t>
  </si>
  <si>
    <t>R21403004</t>
  </si>
  <si>
    <t>Software pro PLC CPU</t>
  </si>
  <si>
    <t>R21403005</t>
  </si>
  <si>
    <t>Vizualizace-napojení na dispečerskou aplikaci</t>
  </si>
  <si>
    <t>258</t>
  </si>
  <si>
    <t>131</t>
  </si>
  <si>
    <t>R21403006</t>
  </si>
  <si>
    <t>260</t>
  </si>
  <si>
    <t>R21403007</t>
  </si>
  <si>
    <t>TIČR + odborné stanovisko</t>
  </si>
  <si>
    <t>262</t>
  </si>
  <si>
    <t>133</t>
  </si>
  <si>
    <t>R21403008</t>
  </si>
  <si>
    <t>264</t>
  </si>
  <si>
    <t>R21403009</t>
  </si>
  <si>
    <t>266</t>
  </si>
  <si>
    <t>21.4.04</t>
  </si>
  <si>
    <t>Bleskosvod - PSOV1</t>
  </si>
  <si>
    <t>21.4.041</t>
  </si>
  <si>
    <t>135</t>
  </si>
  <si>
    <t>R21404101</t>
  </si>
  <si>
    <t>1027319498</t>
  </si>
  <si>
    <t>21.4.042</t>
  </si>
  <si>
    <t>Materiál</t>
  </si>
  <si>
    <t>R21404201</t>
  </si>
  <si>
    <t>vodič AlMgSi 8mm</t>
  </si>
  <si>
    <t>-2146948425</t>
  </si>
  <si>
    <t>137</t>
  </si>
  <si>
    <t>R21404202</t>
  </si>
  <si>
    <t>podpěra do zdi 200mm</t>
  </si>
  <si>
    <t>-1098478524</t>
  </si>
  <si>
    <t>R21404203</t>
  </si>
  <si>
    <t>podpěra na hřeben</t>
  </si>
  <si>
    <t>1123383483</t>
  </si>
  <si>
    <t>139</t>
  </si>
  <si>
    <t>R21404204</t>
  </si>
  <si>
    <t>podpěra na svah</t>
  </si>
  <si>
    <t>-302019077</t>
  </si>
  <si>
    <t>R21404205</t>
  </si>
  <si>
    <t>ochranná trubka OT 1,7m Zinek</t>
  </si>
  <si>
    <t>-1757893754</t>
  </si>
  <si>
    <t>141</t>
  </si>
  <si>
    <t>R21404206</t>
  </si>
  <si>
    <t>držák DOt do zdiva</t>
  </si>
  <si>
    <t>1256665632</t>
  </si>
  <si>
    <t>R21404207</t>
  </si>
  <si>
    <t>svorka SS</t>
  </si>
  <si>
    <t>794430450</t>
  </si>
  <si>
    <t>143</t>
  </si>
  <si>
    <t>R21404208</t>
  </si>
  <si>
    <t>svorka SZ</t>
  </si>
  <si>
    <t>1604112129</t>
  </si>
  <si>
    <t>R21404209</t>
  </si>
  <si>
    <t>označovací štítek PVC</t>
  </si>
  <si>
    <t>-657898471</t>
  </si>
  <si>
    <t>21.4.043</t>
  </si>
  <si>
    <t>Práce v HZS</t>
  </si>
  <si>
    <t>145</t>
  </si>
  <si>
    <t>R21404301</t>
  </si>
  <si>
    <t>Úklid pracoviště</t>
  </si>
  <si>
    <t>509690044</t>
  </si>
  <si>
    <t>R21404302</t>
  </si>
  <si>
    <t>Revize elektro</t>
  </si>
  <si>
    <t>610708134</t>
  </si>
  <si>
    <t>147</t>
  </si>
  <si>
    <t>R21404303</t>
  </si>
  <si>
    <t>Pomocné a přípravné práce</t>
  </si>
  <si>
    <t>-1337777548</t>
  </si>
  <si>
    <t>21.5</t>
  </si>
  <si>
    <t xml:space="preserve">Technologické elektro  - PSOV2</t>
  </si>
  <si>
    <t>21.5.01</t>
  </si>
  <si>
    <t>ROZVADĚČ Rčs2</t>
  </si>
  <si>
    <t>R21501001</t>
  </si>
  <si>
    <t>268</t>
  </si>
  <si>
    <t>149</t>
  </si>
  <si>
    <t>R21501002</t>
  </si>
  <si>
    <t>270</t>
  </si>
  <si>
    <t>R21501003</t>
  </si>
  <si>
    <t>272</t>
  </si>
  <si>
    <t>151</t>
  </si>
  <si>
    <t>R21501004</t>
  </si>
  <si>
    <t>274</t>
  </si>
  <si>
    <t>R21501005</t>
  </si>
  <si>
    <t>276</t>
  </si>
  <si>
    <t>153</t>
  </si>
  <si>
    <t>R21501006</t>
  </si>
  <si>
    <t>278</t>
  </si>
  <si>
    <t>R21501007</t>
  </si>
  <si>
    <t>280</t>
  </si>
  <si>
    <t>155</t>
  </si>
  <si>
    <t>R21501008</t>
  </si>
  <si>
    <t>282</t>
  </si>
  <si>
    <t>R21501009</t>
  </si>
  <si>
    <t>284</t>
  </si>
  <si>
    <t>157</t>
  </si>
  <si>
    <t>R21501010</t>
  </si>
  <si>
    <t>286</t>
  </si>
  <si>
    <t>R21501011</t>
  </si>
  <si>
    <t>Vodivostní relé ;ochrana převod. skříně;230Vac;1 hladina;nastavitelná citlivost;;</t>
  </si>
  <si>
    <t>288</t>
  </si>
  <si>
    <t>159</t>
  </si>
  <si>
    <t>R21501012</t>
  </si>
  <si>
    <t>290</t>
  </si>
  <si>
    <t>R21501013</t>
  </si>
  <si>
    <t>Motorový stykač 3P+2PK; typ zátěže AC3; ovládací napětí 24Vdc; zátěž 3kW;</t>
  </si>
  <si>
    <t>292</t>
  </si>
  <si>
    <t>21.5.011</t>
  </si>
  <si>
    <t>161</t>
  </si>
  <si>
    <t>R21501101</t>
  </si>
  <si>
    <t>294</t>
  </si>
  <si>
    <t>R21501102</t>
  </si>
  <si>
    <t>296</t>
  </si>
  <si>
    <t>163</t>
  </si>
  <si>
    <t>R21501103</t>
  </si>
  <si>
    <t>298</t>
  </si>
  <si>
    <t>R21501104</t>
  </si>
  <si>
    <t>-390306709</t>
  </si>
  <si>
    <t>21.5.012</t>
  </si>
  <si>
    <t>165</t>
  </si>
  <si>
    <t>R21501201</t>
  </si>
  <si>
    <t>Napájecí zdroj 24V, stabilizovaný 2,5A; s funkcí UPS; elektronická pojistka přetížení; ochrana přepólování</t>
  </si>
  <si>
    <t>300</t>
  </si>
  <si>
    <t>R21501202</t>
  </si>
  <si>
    <t>302</t>
  </si>
  <si>
    <t>167</t>
  </si>
  <si>
    <t>R21501203</t>
  </si>
  <si>
    <t>304</t>
  </si>
  <si>
    <t>R21501204</t>
  </si>
  <si>
    <t>306</t>
  </si>
  <si>
    <t>169</t>
  </si>
  <si>
    <t>R21501205</t>
  </si>
  <si>
    <t>308</t>
  </si>
  <si>
    <t>R21501206</t>
  </si>
  <si>
    <t>310</t>
  </si>
  <si>
    <t>171</t>
  </si>
  <si>
    <t>R21501207</t>
  </si>
  <si>
    <t>312</t>
  </si>
  <si>
    <t>R21501208</t>
  </si>
  <si>
    <t>314</t>
  </si>
  <si>
    <t>173</t>
  </si>
  <si>
    <t>R21501209</t>
  </si>
  <si>
    <t>316</t>
  </si>
  <si>
    <t>R21501210</t>
  </si>
  <si>
    <t>318</t>
  </si>
  <si>
    <t>175</t>
  </si>
  <si>
    <t>R21501211</t>
  </si>
  <si>
    <t>320</t>
  </si>
  <si>
    <t>R21501212</t>
  </si>
  <si>
    <t>322</t>
  </si>
  <si>
    <t>177</t>
  </si>
  <si>
    <t>R21501213</t>
  </si>
  <si>
    <t>324</t>
  </si>
  <si>
    <t>R21501214</t>
  </si>
  <si>
    <t>326</t>
  </si>
  <si>
    <t>179</t>
  </si>
  <si>
    <t>R21501215</t>
  </si>
  <si>
    <t>328</t>
  </si>
  <si>
    <t>R21501216</t>
  </si>
  <si>
    <t>330</t>
  </si>
  <si>
    <t>181</t>
  </si>
  <si>
    <t>R21501217</t>
  </si>
  <si>
    <t>332</t>
  </si>
  <si>
    <t>R21501218</t>
  </si>
  <si>
    <t>334</t>
  </si>
  <si>
    <t>183</t>
  </si>
  <si>
    <t>R21501219</t>
  </si>
  <si>
    <t>336</t>
  </si>
  <si>
    <t>R21501220</t>
  </si>
  <si>
    <t>338</t>
  </si>
  <si>
    <t>185</t>
  </si>
  <si>
    <t>R21501221</t>
  </si>
  <si>
    <t>340</t>
  </si>
  <si>
    <t>R21501222</t>
  </si>
  <si>
    <t>342</t>
  </si>
  <si>
    <t>187</t>
  </si>
  <si>
    <t>R21501223</t>
  </si>
  <si>
    <t>344</t>
  </si>
  <si>
    <t>R21501224</t>
  </si>
  <si>
    <t>346</t>
  </si>
  <si>
    <t>189</t>
  </si>
  <si>
    <t>R21501225</t>
  </si>
  <si>
    <t>348</t>
  </si>
  <si>
    <t>21.5.02</t>
  </si>
  <si>
    <t>Periferie PSOV2</t>
  </si>
  <si>
    <t>R21502001</t>
  </si>
  <si>
    <t>350</t>
  </si>
  <si>
    <t>191</t>
  </si>
  <si>
    <t>R21502002</t>
  </si>
  <si>
    <t>352</t>
  </si>
  <si>
    <t>R21502003</t>
  </si>
  <si>
    <t>354</t>
  </si>
  <si>
    <t>193</t>
  </si>
  <si>
    <t>R21502004</t>
  </si>
  <si>
    <t>356</t>
  </si>
  <si>
    <t>R21502005</t>
  </si>
  <si>
    <t>358</t>
  </si>
  <si>
    <t>195</t>
  </si>
  <si>
    <t>R21502006</t>
  </si>
  <si>
    <t>360</t>
  </si>
  <si>
    <t>R21502007</t>
  </si>
  <si>
    <t>362</t>
  </si>
  <si>
    <t>197</t>
  </si>
  <si>
    <t>R21502008</t>
  </si>
  <si>
    <t>364</t>
  </si>
  <si>
    <t>R21502009</t>
  </si>
  <si>
    <t>366</t>
  </si>
  <si>
    <t>199</t>
  </si>
  <si>
    <t>R21502010</t>
  </si>
  <si>
    <t>368</t>
  </si>
  <si>
    <t>21.5.021</t>
  </si>
  <si>
    <t>R21502101</t>
  </si>
  <si>
    <t>370</t>
  </si>
  <si>
    <t>201</t>
  </si>
  <si>
    <t>R21502102</t>
  </si>
  <si>
    <t>Trubka korugovaná;dvouplášťová mechanická ochrana; D50;</t>
  </si>
  <si>
    <t>372</t>
  </si>
  <si>
    <t>R21502103</t>
  </si>
  <si>
    <t>374</t>
  </si>
  <si>
    <t>203</t>
  </si>
  <si>
    <t>R21502104</t>
  </si>
  <si>
    <t>376</t>
  </si>
  <si>
    <t>R21502105</t>
  </si>
  <si>
    <t>378</t>
  </si>
  <si>
    <t>205</t>
  </si>
  <si>
    <t>R21502106</t>
  </si>
  <si>
    <t>380</t>
  </si>
  <si>
    <t>21.5.03</t>
  </si>
  <si>
    <t>Ostatní elektromontáže PSOV2</t>
  </si>
  <si>
    <t>R21503001</t>
  </si>
  <si>
    <t>382</t>
  </si>
  <si>
    <t>207</t>
  </si>
  <si>
    <t>R21503002</t>
  </si>
  <si>
    <t>384</t>
  </si>
  <si>
    <t>R21503003</t>
  </si>
  <si>
    <t>386</t>
  </si>
  <si>
    <t>209</t>
  </si>
  <si>
    <t>R21503004</t>
  </si>
  <si>
    <t>388</t>
  </si>
  <si>
    <t>R21503005</t>
  </si>
  <si>
    <t>390</t>
  </si>
  <si>
    <t>211</t>
  </si>
  <si>
    <t>R21503006</t>
  </si>
  <si>
    <t>392</t>
  </si>
  <si>
    <t>R21503007</t>
  </si>
  <si>
    <t>394</t>
  </si>
  <si>
    <t>213</t>
  </si>
  <si>
    <t>R21503008</t>
  </si>
  <si>
    <t>396</t>
  </si>
  <si>
    <t>R21503009</t>
  </si>
  <si>
    <t>398</t>
  </si>
  <si>
    <t>21.6</t>
  </si>
  <si>
    <t xml:space="preserve">Technologické elektro  - PSOV3</t>
  </si>
  <si>
    <t>21.6.01</t>
  </si>
  <si>
    <t>ROZVADĚČ Rčs3</t>
  </si>
  <si>
    <t>215</t>
  </si>
  <si>
    <t>R21601001</t>
  </si>
  <si>
    <t>400</t>
  </si>
  <si>
    <t>R21601002</t>
  </si>
  <si>
    <t>402</t>
  </si>
  <si>
    <t>217</t>
  </si>
  <si>
    <t>R21601003</t>
  </si>
  <si>
    <t>404</t>
  </si>
  <si>
    <t>R21601004</t>
  </si>
  <si>
    <t>406</t>
  </si>
  <si>
    <t>219</t>
  </si>
  <si>
    <t>R21601005</t>
  </si>
  <si>
    <t>408</t>
  </si>
  <si>
    <t>R21601006</t>
  </si>
  <si>
    <t>410</t>
  </si>
  <si>
    <t>221</t>
  </si>
  <si>
    <t>R21601007</t>
  </si>
  <si>
    <t>412</t>
  </si>
  <si>
    <t>R21601008</t>
  </si>
  <si>
    <t>414</t>
  </si>
  <si>
    <t>223</t>
  </si>
  <si>
    <t>R21601009</t>
  </si>
  <si>
    <t>416</t>
  </si>
  <si>
    <t>R21601010</t>
  </si>
  <si>
    <t>418</t>
  </si>
  <si>
    <t>225</t>
  </si>
  <si>
    <t>R21601011</t>
  </si>
  <si>
    <t>420</t>
  </si>
  <si>
    <t>R21601012</t>
  </si>
  <si>
    <t>422</t>
  </si>
  <si>
    <t>227</t>
  </si>
  <si>
    <t>R21601013</t>
  </si>
  <si>
    <t>424</t>
  </si>
  <si>
    <t>21.6.011</t>
  </si>
  <si>
    <t>R21601101</t>
  </si>
  <si>
    <t>426</t>
  </si>
  <si>
    <t>229</t>
  </si>
  <si>
    <t>R21601102</t>
  </si>
  <si>
    <t>428</t>
  </si>
  <si>
    <t>R21601103</t>
  </si>
  <si>
    <t>430</t>
  </si>
  <si>
    <t>231</t>
  </si>
  <si>
    <t>R21601104</t>
  </si>
  <si>
    <t>744831909</t>
  </si>
  <si>
    <t>21.6.012</t>
  </si>
  <si>
    <t>R21601201</t>
  </si>
  <si>
    <t>432</t>
  </si>
  <si>
    <t>233</t>
  </si>
  <si>
    <t>R21601202</t>
  </si>
  <si>
    <t>434</t>
  </si>
  <si>
    <t>R21601203</t>
  </si>
  <si>
    <t>436</t>
  </si>
  <si>
    <t>235</t>
  </si>
  <si>
    <t>R21601204</t>
  </si>
  <si>
    <t>438</t>
  </si>
  <si>
    <t>R21601205</t>
  </si>
  <si>
    <t>440</t>
  </si>
  <si>
    <t>237</t>
  </si>
  <si>
    <t>R21601206</t>
  </si>
  <si>
    <t>442</t>
  </si>
  <si>
    <t>R21601207</t>
  </si>
  <si>
    <t>444</t>
  </si>
  <si>
    <t>239</t>
  </si>
  <si>
    <t>R21601208</t>
  </si>
  <si>
    <t>446</t>
  </si>
  <si>
    <t>R21601209</t>
  </si>
  <si>
    <t>448</t>
  </si>
  <si>
    <t>241</t>
  </si>
  <si>
    <t>R21601210</t>
  </si>
  <si>
    <t>450</t>
  </si>
  <si>
    <t>R21601211</t>
  </si>
  <si>
    <t>452</t>
  </si>
  <si>
    <t>243</t>
  </si>
  <si>
    <t>R21601212</t>
  </si>
  <si>
    <t>454</t>
  </si>
  <si>
    <t>R21601213</t>
  </si>
  <si>
    <t>456</t>
  </si>
  <si>
    <t>245</t>
  </si>
  <si>
    <t>R21601214</t>
  </si>
  <si>
    <t>458</t>
  </si>
  <si>
    <t>R21601215</t>
  </si>
  <si>
    <t>460</t>
  </si>
  <si>
    <t>247</t>
  </si>
  <si>
    <t>R21601216</t>
  </si>
  <si>
    <t>462</t>
  </si>
  <si>
    <t>R21601217</t>
  </si>
  <si>
    <t>464</t>
  </si>
  <si>
    <t>249</t>
  </si>
  <si>
    <t>R21601218</t>
  </si>
  <si>
    <t>466</t>
  </si>
  <si>
    <t>R21601219</t>
  </si>
  <si>
    <t>468</t>
  </si>
  <si>
    <t>251</t>
  </si>
  <si>
    <t>R21601220</t>
  </si>
  <si>
    <t>470</t>
  </si>
  <si>
    <t>R21601221</t>
  </si>
  <si>
    <t>472</t>
  </si>
  <si>
    <t>253</t>
  </si>
  <si>
    <t>R21601222</t>
  </si>
  <si>
    <t>474</t>
  </si>
  <si>
    <t>R21601223</t>
  </si>
  <si>
    <t>476</t>
  </si>
  <si>
    <t>255</t>
  </si>
  <si>
    <t>R21601224</t>
  </si>
  <si>
    <t>478</t>
  </si>
  <si>
    <t>R21601225</t>
  </si>
  <si>
    <t>480</t>
  </si>
  <si>
    <t>21.6.02</t>
  </si>
  <si>
    <t>Periferie PSOV3</t>
  </si>
  <si>
    <t>257</t>
  </si>
  <si>
    <t>R21602001</t>
  </si>
  <si>
    <t>482</t>
  </si>
  <si>
    <t>R21602002</t>
  </si>
  <si>
    <t>484</t>
  </si>
  <si>
    <t>259</t>
  </si>
  <si>
    <t>R21602003</t>
  </si>
  <si>
    <t>486</t>
  </si>
  <si>
    <t>R21602004</t>
  </si>
  <si>
    <t>488</t>
  </si>
  <si>
    <t>261</t>
  </si>
  <si>
    <t>R21602005</t>
  </si>
  <si>
    <t>490</t>
  </si>
  <si>
    <t>R21602006</t>
  </si>
  <si>
    <t>492</t>
  </si>
  <si>
    <t>263</t>
  </si>
  <si>
    <t>R21602007</t>
  </si>
  <si>
    <t>494</t>
  </si>
  <si>
    <t>R21602008</t>
  </si>
  <si>
    <t>496</t>
  </si>
  <si>
    <t>265</t>
  </si>
  <si>
    <t>R21602009</t>
  </si>
  <si>
    <t>498</t>
  </si>
  <si>
    <t>R21602010</t>
  </si>
  <si>
    <t>500</t>
  </si>
  <si>
    <t>21.6.021</t>
  </si>
  <si>
    <t>267</t>
  </si>
  <si>
    <t>R21602101</t>
  </si>
  <si>
    <t>502</t>
  </si>
  <si>
    <t>R21602102</t>
  </si>
  <si>
    <t>504</t>
  </si>
  <si>
    <t>269</t>
  </si>
  <si>
    <t>R21602103</t>
  </si>
  <si>
    <t>506</t>
  </si>
  <si>
    <t>R21602104</t>
  </si>
  <si>
    <t>508</t>
  </si>
  <si>
    <t>271</t>
  </si>
  <si>
    <t>R21602105</t>
  </si>
  <si>
    <t>510</t>
  </si>
  <si>
    <t>R21602106</t>
  </si>
  <si>
    <t>512</t>
  </si>
  <si>
    <t>21.6.03</t>
  </si>
  <si>
    <t>Ostatní elektromontáže PSOV3</t>
  </si>
  <si>
    <t>273</t>
  </si>
  <si>
    <t>R21603001</t>
  </si>
  <si>
    <t>514</t>
  </si>
  <si>
    <t>R21603002</t>
  </si>
  <si>
    <t>516</t>
  </si>
  <si>
    <t>275</t>
  </si>
  <si>
    <t>R21603003</t>
  </si>
  <si>
    <t>518</t>
  </si>
  <si>
    <t>R21603004</t>
  </si>
  <si>
    <t>520</t>
  </si>
  <si>
    <t>277</t>
  </si>
  <si>
    <t>R21603005</t>
  </si>
  <si>
    <t>522</t>
  </si>
  <si>
    <t>R21603006</t>
  </si>
  <si>
    <t>Kordinace postupu prací s ostatními profesemi</t>
  </si>
  <si>
    <t>524</t>
  </si>
  <si>
    <t>279</t>
  </si>
  <si>
    <t>R21603007</t>
  </si>
  <si>
    <t>526</t>
  </si>
  <si>
    <t>R21603008</t>
  </si>
  <si>
    <t>Vytýčení trati venkovní vedení nn v přehledném terénu</t>
  </si>
  <si>
    <t>528</t>
  </si>
  <si>
    <t>281</t>
  </si>
  <si>
    <t>R21603009</t>
  </si>
  <si>
    <t>530</t>
  </si>
  <si>
    <t>fig1</t>
  </si>
  <si>
    <t>odkopání terénu</t>
  </si>
  <si>
    <t>6,6</t>
  </si>
  <si>
    <t>fig12</t>
  </si>
  <si>
    <t>úprava vnitřních stěn</t>
  </si>
  <si>
    <t>14,2</t>
  </si>
  <si>
    <t>fig14</t>
  </si>
  <si>
    <t>úprava vnějších stropů</t>
  </si>
  <si>
    <t>2,25</t>
  </si>
  <si>
    <t>fig15</t>
  </si>
  <si>
    <t>úprava vnějších stěn</t>
  </si>
  <si>
    <t>36,625</t>
  </si>
  <si>
    <t>fig16</t>
  </si>
  <si>
    <t>mozaiková omítkovina stěn</t>
  </si>
  <si>
    <t>3,9</t>
  </si>
  <si>
    <t>fig17</t>
  </si>
  <si>
    <t>KZS EPS 120 mm</t>
  </si>
  <si>
    <t>5,082</t>
  </si>
  <si>
    <t>fig2</t>
  </si>
  <si>
    <t>hloubení rýh</t>
  </si>
  <si>
    <t>3,552</t>
  </si>
  <si>
    <t>05 - IO 05 - Přečerpávací stanice - stavební část</t>
  </si>
  <si>
    <t>fig25</t>
  </si>
  <si>
    <t>SDK podhled</t>
  </si>
  <si>
    <t>fig31</t>
  </si>
  <si>
    <t>izolace proti vlhkosti vodorovná</t>
  </si>
  <si>
    <t>4,75</t>
  </si>
  <si>
    <t>05a - Nadzemní část PSOV1</t>
  </si>
  <si>
    <t>fig32</t>
  </si>
  <si>
    <t>parotěsná zábrana</t>
  </si>
  <si>
    <t>fig41</t>
  </si>
  <si>
    <t>100/120</t>
  </si>
  <si>
    <t>15,8</t>
  </si>
  <si>
    <t>fig42</t>
  </si>
  <si>
    <t>100/160</t>
  </si>
  <si>
    <t>11,5</t>
  </si>
  <si>
    <t>fig45</t>
  </si>
  <si>
    <t>bednění střechy 24 mm</t>
  </si>
  <si>
    <t>12,56</t>
  </si>
  <si>
    <t>fig51</t>
  </si>
  <si>
    <t>falcovaná krytina</t>
  </si>
  <si>
    <t>14,56</t>
  </si>
  <si>
    <t>S1</t>
  </si>
  <si>
    <t>2,5</t>
  </si>
  <si>
    <t>V. Lédl</t>
  </si>
  <si>
    <t xml:space="preserve">    6 - Úpravy povrchů, podlahy a osazování výplní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</si>
  <si>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</si>
  <si>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</si>
  <si>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</si>
  <si>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</si>
  <si>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</si>
  <si>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</si>
  <si>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</si>
  <si>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771 - Podlahy z dlaždic</t>
  </si>
  <si>
    <t xml:space="preserve">    784 - Dokončovací práce - malby a tapety</t>
  </si>
  <si>
    <t>HZS - Hodinové zúčtovací sazby</t>
  </si>
  <si>
    <t>131151100</t>
  </si>
  <si>
    <t>Hloubení nezapažených jam a zářezů strojně s urovnáním dna do předepsaného profilu a spádu v hornině třídy těžitelnosti I skupiny 1 a 2 do 20 m3</t>
  </si>
  <si>
    <t>-1322805332</t>
  </si>
  <si>
    <t>https://podminky.urs.cz/item/CS_URS_2023_02/131151100</t>
  </si>
  <si>
    <t>5,5*4,0*0,3</t>
  </si>
  <si>
    <t>Mezisoučet</t>
  </si>
  <si>
    <t>132151101</t>
  </si>
  <si>
    <t>Hloubení nezapažených rýh šířky do 800 mm strojně s urovnáním dna do předepsaného profilu a spádu v hornině třídy těžitelnosti I skupiny 1 a 2 do 20 m3</t>
  </si>
  <si>
    <t>-329174627</t>
  </si>
  <si>
    <t>https://podminky.urs.cz/item/CS_URS_2023_02/132151101</t>
  </si>
  <si>
    <t>(3,6*2+1,3*3)*0,4*0,80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</si>
  <si>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</si>
  <si>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</si>
  <si>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-1682428787</t>
  </si>
  <si>
    <t>https://podminky.urs.cz/item/CS_URS_2023_02/162351104</t>
  </si>
  <si>
    <t>330603012</t>
  </si>
  <si>
    <t>fig1*1,800</t>
  </si>
  <si>
    <t>fig2*1,800</t>
  </si>
  <si>
    <t>271532212</t>
  </si>
  <si>
    <t>Podsyp pod základové konstrukce se zhutněním a urovnáním povrchu z kameniva hrubého, frakce 16 - 32 mm</t>
  </si>
  <si>
    <t>-417122128</t>
  </si>
  <si>
    <t>https://podminky.urs.cz/item/CS_URS_2023_02/271532212</t>
  </si>
  <si>
    <t>1,5*1,5*0,20</t>
  </si>
  <si>
    <t>1,5*1,5*0,30</t>
  </si>
  <si>
    <t>273313611</t>
  </si>
  <si>
    <t>Základy z betonu prostého desky z betonu kamenem neprokládaného tř. C 16/20</t>
  </si>
  <si>
    <t>-926097135</t>
  </si>
  <si>
    <t>https://podminky.urs.cz/item/CS_URS_2023_02/273313611</t>
  </si>
  <si>
    <t>2,0*2,0*0,10</t>
  </si>
  <si>
    <t>273351121</t>
  </si>
  <si>
    <t>Bednění základů desek zřízení</t>
  </si>
  <si>
    <t>-669786750</t>
  </si>
  <si>
    <t>https://podminky.urs.cz/item/CS_URS_2023_02/273351121</t>
  </si>
  <si>
    <t>(2,0+2,0)*2*0,10</t>
  </si>
  <si>
    <t>273351122</t>
  </si>
  <si>
    <t>Bednění základů desek odstranění</t>
  </si>
  <si>
    <t>55662650</t>
  </si>
  <si>
    <t>https://podminky.urs.cz/item/CS_URS_2023_02/273351122</t>
  </si>
  <si>
    <t>274313611</t>
  </si>
  <si>
    <t>Základy z betonu prostého pasy betonu kamenem neprokládaného tř. C 16/20</t>
  </si>
  <si>
    <t>-1471489627</t>
  </si>
  <si>
    <t>https://podminky.urs.cz/item/CS_URS_2023_02/274313611</t>
  </si>
  <si>
    <t>(3,6*2+1,3*3)*0,4*0,50*1,05</t>
  </si>
  <si>
    <t>279113134</t>
  </si>
  <si>
    <t>Základové zdi z tvárnic ztraceného bednění včetně výplně z betonu bez zvláštních nároků na vliv prostředí třídy C 16/20, tloušťky zdiva přes 250 do 300 mm</t>
  </si>
  <si>
    <t>-158494189</t>
  </si>
  <si>
    <t>https://podminky.urs.cz/item/CS_URS_2023_02/279113134</t>
  </si>
  <si>
    <t>(3,5*2+1,4*3)*0,5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</si>
  <si>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</si>
  <si>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</si>
  <si>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-1524919262</t>
  </si>
  <si>
    <t>https://podminky.urs.cz/item/CS_URS_2023_02/279361821</t>
  </si>
  <si>
    <t xml:space="preserve">(3,5*2+1,4*3)*0,5*(8+8)*0,40*0,001*1,30      "8 + 8 x R8"</t>
  </si>
  <si>
    <t>311235131</t>
  </si>
  <si>
    <t>Zdivo jednovrstvé z cihel děrovaných broušených na celoplošnou tenkovrstvou maltu, pevnost cihel do P10, tl. zdiva 240 mm</t>
  </si>
  <si>
    <t>757891533</t>
  </si>
  <si>
    <t>https://podminky.urs.cz/item/CS_URS_2023_02/311235131</t>
  </si>
  <si>
    <t>(3,5*2+1,5*2)*2,25</t>
  </si>
  <si>
    <t>-1,0*2,25</t>
  </si>
  <si>
    <t>389361001</t>
  </si>
  <si>
    <t>Doplňující výztuž prefabrikovaných konstrukcí pro každý druh a stavební díl z betonářské oceli</t>
  </si>
  <si>
    <t>1584147340</t>
  </si>
  <si>
    <t>https://podminky.urs.cz/item/CS_URS_2023_02/389361001</t>
  </si>
  <si>
    <t xml:space="preserve">(3,5+2,0)*2*0,89*0,001*1,20               "2 x R12"</t>
  </si>
  <si>
    <t xml:space="preserve">Mezisoučet              "dobetonávka kolem PZD"</t>
  </si>
  <si>
    <t>389381001</t>
  </si>
  <si>
    <t>Dobetonování prefabrikovaných konstrukcí</t>
  </si>
  <si>
    <t>-1219058939</t>
  </si>
  <si>
    <t>https://podminky.urs.cz/item/CS_URS_2023_02/389381001</t>
  </si>
  <si>
    <t>(3,5*2,0-1,8*0,3*11)*0,10</t>
  </si>
  <si>
    <t>411121232</t>
  </si>
  <si>
    <t>Montáž prefabrikovaných železobetonových stropů se zalitím spár, včetně podpěrné konstrukce, na cementovou maltu ze stropních desek, šířky do 600 mm a délky přes 900 do 1800 mm</t>
  </si>
  <si>
    <t>-895597666</t>
  </si>
  <si>
    <t>https://podminky.urs.cz/item/CS_URS_2023_02/411121232</t>
  </si>
  <si>
    <t>59341220</t>
  </si>
  <si>
    <t>deska stropní plná PZD 1800x300x90mm</t>
  </si>
  <si>
    <t>-2017388929</t>
  </si>
  <si>
    <t>417321414</t>
  </si>
  <si>
    <t>Ztužující pásy a věnce z betonu železového (bez výztuže) tř. C 20/25</t>
  </si>
  <si>
    <t>-1136166730</t>
  </si>
  <si>
    <t>https://podminky.urs.cz/item/CS_URS_2023_02/417321414</t>
  </si>
  <si>
    <t>(3,5*2+1,5*3)*0,25*0,25</t>
  </si>
  <si>
    <t>417351115</t>
  </si>
  <si>
    <t>Bednění bočnic ztužujících pásů a věnců včetně vzpěr zřízení</t>
  </si>
  <si>
    <t>1971912820</t>
  </si>
  <si>
    <t>https://podminky.urs.cz/item/CS_URS_2023_02/417351115</t>
  </si>
  <si>
    <t>(3,5*2+1,5*3)*2*0,25</t>
  </si>
  <si>
    <t xml:space="preserve">(1,0+1,5)*0,25                            "bednění spodem"</t>
  </si>
  <si>
    <t>417351116</t>
  </si>
  <si>
    <t>Bednění bočnic ztužujících pásů a věnců včetně vzpěr odstranění</t>
  </si>
  <si>
    <t>-1399580009</t>
  </si>
  <si>
    <t>https://podminky.urs.cz/item/CS_URS_2023_02/417351116</t>
  </si>
  <si>
    <t>417361821</t>
  </si>
  <si>
    <t>Výztuž ztužujících pásů a věnců z betonářské oceli 10 505 (R) nebo BSt 500</t>
  </si>
  <si>
    <t>-1134264667</t>
  </si>
  <si>
    <t>https://podminky.urs.cz/item/CS_URS_2023_02/417361821</t>
  </si>
  <si>
    <t xml:space="preserve">(3,5*2+1,5*3)*4*0,89*0,001*1,20         "4 x R12"</t>
  </si>
  <si>
    <t xml:space="preserve">(3,5*2+1,5*3)*4*1,0*0,22*0,001*1,20       "4 x R6"</t>
  </si>
  <si>
    <t>434121426</t>
  </si>
  <si>
    <t>Osazování schodišťových stupňů železobetonových s vyspárováním styčných spár, s provizorním dřevěným zábradlím a dočasným zakrytím stupnic prkny na desku, stupňů drsných</t>
  </si>
  <si>
    <t>-839602852</t>
  </si>
  <si>
    <t>https://podminky.urs.cz/item/CS_URS_2023_02/434121426</t>
  </si>
  <si>
    <t>1,0</t>
  </si>
  <si>
    <t>593737511</t>
  </si>
  <si>
    <t>schodišťový stupeň (úhlový podkosený)obkladový teracový do délky 240, do šíře 38, do výše 18cm, šedý</t>
  </si>
  <si>
    <t>-1367978323</t>
  </si>
  <si>
    <t>Úpravy povrchů, podlahy a osazování výplní</t>
  </si>
  <si>
    <t>612131101</t>
  </si>
  <si>
    <t>Podkladní a spojovací vrstva vnitřních omítaných ploch cementový postřik nanášený ručně celoplošně stěn</t>
  </si>
  <si>
    <t>2125128875</t>
  </si>
  <si>
    <t>https://podminky.urs.cz/item/CS_URS_2023_02/612131101</t>
  </si>
  <si>
    <t xml:space="preserve">(1,5+1,5)*2*2,5                          "101"</t>
  </si>
  <si>
    <t>-1,0*2,1*1</t>
  </si>
  <si>
    <t>(1,0+2*2,1)*0,25*1</t>
  </si>
  <si>
    <t>612142001</t>
  </si>
  <si>
    <t>Potažení vnitřních ploch pletivem v ploše nebo pruzích, na plném podkladu sklovláknitým vtlačením do tmelu stěn</t>
  </si>
  <si>
    <t>-1515959310</t>
  </si>
  <si>
    <t>https://podminky.urs.cz/item/CS_URS_2023_02/612142001</t>
  </si>
  <si>
    <t>612321141</t>
  </si>
  <si>
    <t>Omítka vápenocementová vnitřních ploch nanášená ručně dvouvrstvá, tloušťky jádrové omítky do 10 mm a tloušťky štuku do 3 mm štuková svislých konstrukcí stěn</t>
  </si>
  <si>
    <t>-1232723949</t>
  </si>
  <si>
    <t>https://podminky.urs.cz/item/CS_URS_2023_02/612321141</t>
  </si>
  <si>
    <t>621131101</t>
  </si>
  <si>
    <t>Podkladní a spojovací vrstva vnějších omítaných ploch cementový postřik nanášený ručně celoplošně podhledů</t>
  </si>
  <si>
    <t>-1832592668</t>
  </si>
  <si>
    <t>https://podminky.urs.cz/item/CS_URS_2023_02/621131101</t>
  </si>
  <si>
    <t xml:space="preserve">1,5*1,5                                                     "102"</t>
  </si>
  <si>
    <t>621142001</t>
  </si>
  <si>
    <t>Potažení vnějších ploch pletivem v ploše nebo pruzích, na plném podkladu sklovláknitým vtlačením do tmelu podhledů</t>
  </si>
  <si>
    <t>-1654729357</t>
  </si>
  <si>
    <t>https://podminky.urs.cz/item/CS_URS_2023_02/621142001</t>
  </si>
  <si>
    <t>621151031</t>
  </si>
  <si>
    <t>Penetrační nátěr vnějších pastovitých tenkovrstvých omítek silikonový podhledů</t>
  </si>
  <si>
    <t>321952917</t>
  </si>
  <si>
    <t>https://podminky.urs.cz/item/CS_URS_2023_02/621151031</t>
  </si>
  <si>
    <t>621531022</t>
  </si>
  <si>
    <t>Omítka tenkovrstvá silikonová vnějších ploch probarvená bez penetrace zatíraná (škrábaná), zrnitost 2,0 mm podhledů</t>
  </si>
  <si>
    <t>-41255291</t>
  </si>
  <si>
    <t>https://podminky.urs.cz/item/CS_URS_2023_02/621531022</t>
  </si>
  <si>
    <t>622131101</t>
  </si>
  <si>
    <t>Podkladní a spojovací vrstva vnějších omítaných ploch cementový postřik nanášený ručně celoplošně stěn</t>
  </si>
  <si>
    <t>-796486881</t>
  </si>
  <si>
    <t>https://podminky.urs.cz/item/CS_URS_2023_02/622131101</t>
  </si>
  <si>
    <t xml:space="preserve">(1,5+1,5)*2*2,5                          "102"</t>
  </si>
  <si>
    <t>-1,5*2,1*1</t>
  </si>
  <si>
    <t>(1,5+2*2,1)*0,25*1</t>
  </si>
  <si>
    <t xml:space="preserve">(3,5+2,0)*2*2,6                                            "vnější stěny"</t>
  </si>
  <si>
    <t>622142001</t>
  </si>
  <si>
    <t>Potažení vnějších ploch pletivem v ploše nebo pruzích, na plném podkladu sklovláknitým vtlačením do tmelu stěn</t>
  </si>
  <si>
    <t>-680735120</t>
  </si>
  <si>
    <t>https://podminky.urs.cz/item/CS_URS_2023_02/622142001</t>
  </si>
  <si>
    <t>622151021</t>
  </si>
  <si>
    <t>Penetrační nátěr vnějších pastovitých tenkovrstvých omítek mozaikových akrylátový stěn</t>
  </si>
  <si>
    <t>-656158453</t>
  </si>
  <si>
    <t>https://podminky.urs.cz/item/CS_URS_2023_02/622151021</t>
  </si>
  <si>
    <t>622151031</t>
  </si>
  <si>
    <t>Penetrační nátěr vnějších pastovitých tenkovrstvých omítek silikonový stěn</t>
  </si>
  <si>
    <t>-376202060</t>
  </si>
  <si>
    <t>https://podminky.urs.cz/item/CS_URS_2023_02/622151031</t>
  </si>
  <si>
    <t>622211021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</si>
  <si>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</si>
  <si>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-460343891</t>
  </si>
  <si>
    <t>https://podminky.urs.cz/item/CS_URS_2023_02/622211021</t>
  </si>
  <si>
    <t>(3,74+2,24)*2*0,35</t>
  </si>
  <si>
    <t xml:space="preserve">2,24*0,4/2*2 </t>
  </si>
  <si>
    <t>28375939</t>
  </si>
  <si>
    <t>deska EPS 70 fasádní λ=0,039 tl 120mm</t>
  </si>
  <si>
    <t>996559376</t>
  </si>
  <si>
    <t>fig17*1,05</t>
  </si>
  <si>
    <t>622511112</t>
  </si>
  <si>
    <t>Omítka tenkovrstvá akrylátová vnějších ploch probarvená bez penetrace mozaiková střednězrnná stěn</t>
  </si>
  <si>
    <t>1298653953</t>
  </si>
  <si>
    <t>https://podminky.urs.cz/item/CS_URS_2023_02/622511112</t>
  </si>
  <si>
    <t>(3,5+2,0)*2*0,3</t>
  </si>
  <si>
    <t>-(1,0+1,5)*0,3</t>
  </si>
  <si>
    <t>(1,5+1,5+1,5)*0,3</t>
  </si>
  <si>
    <t>622531022</t>
  </si>
  <si>
    <t>Omítka tenkovrstvá silikonová vnějších ploch probarvená bez penetrace zatíraná (škrábaná), zrnitost 2,0 mm stěn</t>
  </si>
  <si>
    <t>1168571338</t>
  </si>
  <si>
    <t>https://podminky.urs.cz/item/CS_URS_2023_02/622531022</t>
  </si>
  <si>
    <t>631311115</t>
  </si>
  <si>
    <t>Mazanina z betonu prostého bez zvýšených nároků na prostředí tl. přes 50 do 80 mm tř. C 20/25</t>
  </si>
  <si>
    <t>695435171</t>
  </si>
  <si>
    <t>https://podminky.urs.cz/item/CS_URS_2023_02/631311115</t>
  </si>
  <si>
    <t xml:space="preserve">(1,5*1,5+1,0*0,25)                                "S1"</t>
  </si>
  <si>
    <t>S1*0,06</t>
  </si>
  <si>
    <t>631319011</t>
  </si>
  <si>
    <t>Příplatek k cenám mazanin za úpravu povrchu mazaniny přehlazením, mazanina tl. přes 50 do 80 mm</t>
  </si>
  <si>
    <t>-1874104477</t>
  </si>
  <si>
    <t>https://podminky.urs.cz/item/CS_URS_2023_02/631319011</t>
  </si>
  <si>
    <t>631319171</t>
  </si>
  <si>
    <t>Příplatek k cenám mazanin za stržení povrchu spodní vrstvy mazaniny latí před vložením výztuže nebo pletiva pro tl. obou vrstev mazaniny přes 50 do 80 mm</t>
  </si>
  <si>
    <t>1901438689</t>
  </si>
  <si>
    <t>https://podminky.urs.cz/item/CS_URS_2023_02/631319171</t>
  </si>
  <si>
    <t>0,15</t>
  </si>
  <si>
    <t>631319195</t>
  </si>
  <si>
    <t>Příplatek k cenám mazanin za malou plochu do 5 m2 jednotlivě mazanina tl. přes 50 do 80 mm</t>
  </si>
  <si>
    <t>-82588009</t>
  </si>
  <si>
    <t>https://podminky.urs.cz/item/CS_URS_2023_02/631319195</t>
  </si>
  <si>
    <t>631362021</t>
  </si>
  <si>
    <t>Výztuž mazanin ze svařovaných sítí z drátů typu KARI</t>
  </si>
  <si>
    <t>-931155676</t>
  </si>
  <si>
    <t>https://podminky.urs.cz/item/CS_URS_2023_02/631362021</t>
  </si>
  <si>
    <t xml:space="preserve">1,5*1,5*3,03*0,001*1,30                        "6/150 x 6/150"</t>
  </si>
  <si>
    <t>637211412</t>
  </si>
  <si>
    <t>Okapový chodník z dlaždic betonových zámkových s vyplněním spár drobným kamenivem do kameniva těženého nebo drceného, tl. dlaždic 80 mm</t>
  </si>
  <si>
    <t>-926254036</t>
  </si>
  <si>
    <t>https://podminky.urs.cz/item/CS_URS_2023_02/637211412</t>
  </si>
  <si>
    <t xml:space="preserve">1,5*1,5                                       "S2"</t>
  </si>
  <si>
    <t>S2</t>
  </si>
  <si>
    <t>637311122</t>
  </si>
  <si>
    <t>Okapový chodník z obrubníků betonových chodníkových, se zalitím spár cementovou maltou do lože z betonu prostého, z obrubníků stojatých</t>
  </si>
  <si>
    <t>-455669032</t>
  </si>
  <si>
    <t>https://podminky.urs.cz/item/CS_URS_2023_02/637311122</t>
  </si>
  <si>
    <t>1,5</t>
  </si>
  <si>
    <t>949101111</t>
  </si>
  <si>
    <t>Lešení pomocné pracovní pro objekty pozemních staveb pro zatížení do 150 kg/m2, o výšce lešeňové podlahy do 1,9 m</t>
  </si>
  <si>
    <t>-866741341</t>
  </si>
  <si>
    <t>https://podminky.urs.cz/item/CS_URS_2023_02/949101111</t>
  </si>
  <si>
    <t xml:space="preserve">1,5*1,5*2                               "uvnitř"</t>
  </si>
  <si>
    <t xml:space="preserve">(3,5+2,0)*2*1,5                    "vně"</t>
  </si>
  <si>
    <t>952901411</t>
  </si>
  <si>
    <t>Vyčištění budov nebo objektů před předáním do užívání ostatních objektů (např. kanálů, zásobníků, kůlen apod.) jakékoliv výšky podlaží</t>
  </si>
  <si>
    <t>1675103483</t>
  </si>
  <si>
    <t>https://podminky.urs.cz/item/CS_URS_2023_02/952901411</t>
  </si>
  <si>
    <t>3,5*2,0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</si>
  <si>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</si>
  <si>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</si>
  <si>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-1084652454</t>
  </si>
  <si>
    <t>https://podminky.urs.cz/item/CS_URS_2023_02/998011001</t>
  </si>
  <si>
    <t>711111001</t>
  </si>
  <si>
    <t>Provedení izolace proti zemní vlhkosti natěradly a tmely za studena na ploše vodorovné V nátěrem penetračním</t>
  </si>
  <si>
    <t>-2002296598</t>
  </si>
  <si>
    <t>https://podminky.urs.cz/item/CS_URS_2023_02/711111001</t>
  </si>
  <si>
    <t>3,5*2,0-1,5*1,5</t>
  </si>
  <si>
    <t>11163150</t>
  </si>
  <si>
    <t>lak penetrační asfaltový</t>
  </si>
  <si>
    <t>332811832</t>
  </si>
  <si>
    <t>fig31*0,00035</t>
  </si>
  <si>
    <t>711141559</t>
  </si>
  <si>
    <t>Provedení izolace proti zemní vlhkosti pásy přitavením NAIP na ploše vodorovné V</t>
  </si>
  <si>
    <t>1513928697</t>
  </si>
  <si>
    <t>https://podminky.urs.cz/item/CS_URS_2023_02/711141559</t>
  </si>
  <si>
    <t>62853004</t>
  </si>
  <si>
    <t>pás asfaltový natavitelný modifikovaný SBS s vložkou ze skleněné tkaniny a spalitelnou PE fólií nebo jemnozrnným minerálním posypem na horním povrchu tl 4,0mm</t>
  </si>
  <si>
    <t>1480512416</t>
  </si>
  <si>
    <t>fig31*1,20</t>
  </si>
  <si>
    <t>711193131</t>
  </si>
  <si>
    <t>Izolace proti zemní vlhkosti ostatní těsnicí hmotou dvousložkovou na bázi cementu na ploše svislé S</t>
  </si>
  <si>
    <t>2064488989</t>
  </si>
  <si>
    <t>https://podminky.urs.cz/item/CS_URS_2023_02/711193131</t>
  </si>
  <si>
    <t xml:space="preserve">(1,5+1,5+1,5)*0,15                      "102"</t>
  </si>
  <si>
    <t>460164215</t>
  </si>
  <si>
    <t>713</t>
  </si>
  <si>
    <t>Izolace tepelné</t>
  </si>
  <si>
    <t>713111111</t>
  </si>
  <si>
    <t>Montáž tepelné izolace stropů rohožemi, pásy, dílci, deskami, bloky (izolační materiál ve specifikaci) vrchem bez překrytí lepenkou kladenými volně</t>
  </si>
  <si>
    <t>1017237066</t>
  </si>
  <si>
    <t>https://podminky.urs.cz/item/CS_URS_2023_02/713111111</t>
  </si>
  <si>
    <t>63148107</t>
  </si>
  <si>
    <t>deska tepelně izolační minerální univerzální λ=0,038-0,039 tl 160mm</t>
  </si>
  <si>
    <t>-925169995</t>
  </si>
  <si>
    <t>fig32*1,05</t>
  </si>
  <si>
    <t>713121111</t>
  </si>
  <si>
    <t>Montáž tepelné izolace podlah rohožemi, pásy, deskami, dílci, bloky (izolační materiál ve specifikaci) kladenými volně jednovrstvá</t>
  </si>
  <si>
    <t>1427894371</t>
  </si>
  <si>
    <t>https://podminky.urs.cz/item/CS_URS_2023_02/713121111</t>
  </si>
  <si>
    <t>28376415</t>
  </si>
  <si>
    <t>deska XPS hrana polodrážková a hladký povrch 300kPA λ=0,035 tl 30mm</t>
  </si>
  <si>
    <t>1179940744</t>
  </si>
  <si>
    <t>S1*1,05</t>
  </si>
  <si>
    <t>713191132</t>
  </si>
  <si>
    <t>Montáž tepelné izolace stavebních konstrukcí - doplňky a konstrukční součásti podlah, stropů vrchem nebo střech překrytím fólií separační z PE</t>
  </si>
  <si>
    <t>1844497708</t>
  </si>
  <si>
    <t>https://podminky.urs.cz/item/CS_URS_2023_02/713191132</t>
  </si>
  <si>
    <t>28323020</t>
  </si>
  <si>
    <t>fólie separační PE 2 x 50 m</t>
  </si>
  <si>
    <t>-638963009</t>
  </si>
  <si>
    <t>S1*1,20</t>
  </si>
  <si>
    <t>998713101</t>
  </si>
  <si>
    <t>Přesun hmot pro izolace tepelné stanovený z hmotnosti přesunovaného materiálu vodorovná dopravní vzdálenost do 50 m v objektech výšky do 6 m</t>
  </si>
  <si>
    <t>-1223015019</t>
  </si>
  <si>
    <t>https://podminky.urs.cz/item/CS_URS_2023_02/998713101</t>
  </si>
  <si>
    <t>721</t>
  </si>
  <si>
    <t>Zdravotechnika - vnitřní kanalizace</t>
  </si>
  <si>
    <t>721273153</t>
  </si>
  <si>
    <t>Ventilační hlavice z polypropylenu (PP) DN 110</t>
  </si>
  <si>
    <t>496103255</t>
  </si>
  <si>
    <t>https://podminky.urs.cz/item/CS_URS_2023_02/721273153</t>
  </si>
  <si>
    <t>762</t>
  </si>
  <si>
    <t>Konstrukce tesařské</t>
  </si>
  <si>
    <t>762083122</t>
  </si>
  <si>
    <t>Impregnace řeziva máčením proti dřevokaznému hmyzu, houbám a plísním, třída ohrožení 3 a 4 (dřevo v exteriéru)</t>
  </si>
  <si>
    <t>-209015506</t>
  </si>
  <si>
    <t>https://podminky.urs.cz/item/CS_URS_2023_02/762083122</t>
  </si>
  <si>
    <t>fig41*0,10*0,12</t>
  </si>
  <si>
    <t>fig42*0,10*0,16</t>
  </si>
  <si>
    <t>fig45*0,024</t>
  </si>
  <si>
    <t>762085103</t>
  </si>
  <si>
    <t>Montáž ocelových spojovacích prostředků (materiál ve specifikaci) kotevních želez příložek, patek, táhel</t>
  </si>
  <si>
    <t>780797454</t>
  </si>
  <si>
    <t>https://podminky.urs.cz/item/CS_URS_2023_02/762085103</t>
  </si>
  <si>
    <t>5*2</t>
  </si>
  <si>
    <t>553999002</t>
  </si>
  <si>
    <t>kotvení pozednic</t>
  </si>
  <si>
    <t>-1337837060</t>
  </si>
  <si>
    <t>762332131</t>
  </si>
  <si>
    <t>Montáž vázaných konstrukcí krovů střech pultových, sedlových, valbových, stanových čtvercového nebo obdélníkového půdorysu z řeziva hraněného průřezové plochy přes 50 do 120 cm2</t>
  </si>
  <si>
    <t>-1369194507</t>
  </si>
  <si>
    <t>https://podminky.urs.cz/item/CS_URS_2023_02/762332131</t>
  </si>
  <si>
    <t xml:space="preserve">1,2*2*5                                 "100/120 - krokve"</t>
  </si>
  <si>
    <t xml:space="preserve">3,8*1                                      "100/120 - vrcholová vaznice"</t>
  </si>
  <si>
    <t xml:space="preserve">Mezisoučet                          "100/120"</t>
  </si>
  <si>
    <t>60512125</t>
  </si>
  <si>
    <t>hranol stavební řezivo průřezu do 120cm2 do dl 6m</t>
  </si>
  <si>
    <t>-583698034</t>
  </si>
  <si>
    <t>fig41*0,10*0,12*1,1</t>
  </si>
  <si>
    <t>762332132</t>
  </si>
  <si>
    <t>Montáž vázaných konstrukcí krovů střech pultových, sedlových, valbových, stanových čtvercového nebo obdélníkového půdorysu z řeziva hraněného průřezové plochy přes 120 do 224 cm2</t>
  </si>
  <si>
    <t>-1224681430</t>
  </si>
  <si>
    <t>https://podminky.urs.cz/item/CS_URS_2023_02/762332132</t>
  </si>
  <si>
    <t xml:space="preserve">2,3*5                                     "100/160 - vazný trámek"</t>
  </si>
  <si>
    <t>60512130</t>
  </si>
  <si>
    <t>hranol stavební řezivo průřezu do 224cm2 do dl 6m</t>
  </si>
  <si>
    <t>-1401203685</t>
  </si>
  <si>
    <t xml:space="preserve">2,3*5*0,10*0,16*1,1                                     "100/160 - vazný trámek"</t>
  </si>
  <si>
    <t>762341210</t>
  </si>
  <si>
    <t>Montáž bednění střech rovných a šikmých sklonu do 60° s vyřezáním otvorů z prken hrubých na sraz tl. do 32 mm</t>
  </si>
  <si>
    <t>606344073</t>
  </si>
  <si>
    <t>https://podminky.urs.cz/item/CS_URS_2023_02/762341210</t>
  </si>
  <si>
    <t>3,8*(0,2+1,2+1,2+0,2)</t>
  </si>
  <si>
    <t>2,4*(0,2+0,4/2)*2</t>
  </si>
  <si>
    <t>60511110</t>
  </si>
  <si>
    <t>řezivo jehličnaté smrk, borovice š přes 80mm tl 24mm dl 4m</t>
  </si>
  <si>
    <t>1445947502</t>
  </si>
  <si>
    <t>fig45*0,024*1,1</t>
  </si>
  <si>
    <t>762395000</t>
  </si>
  <si>
    <t>Spojovací prostředky krovů, bednění a laťování, nadstřešních konstrukcí svory, prkna, hřebíky, pásová ocel, vruty</t>
  </si>
  <si>
    <t>-1485529485</t>
  </si>
  <si>
    <t>https://podminky.urs.cz/item/CS_URS_2023_02/762395000</t>
  </si>
  <si>
    <t>998762101</t>
  </si>
  <si>
    <t>Přesun hmot pro konstrukce tesařské stanovený z hmotnosti přesunovaného materiálu vodorovná dopravní vzdálenost do 50 m v objektech výšky do 6 m</t>
  </si>
  <si>
    <t>1343789551</t>
  </si>
  <si>
    <t>https://podminky.urs.cz/item/CS_URS_2023_02/998762101</t>
  </si>
  <si>
    <t>763</t>
  </si>
  <si>
    <t>Konstrukce suché výstavby</t>
  </si>
  <si>
    <t>763131452</t>
  </si>
  <si>
    <t>Podhled ze sádrokartonových desek dvouvrstvá zavěšená spodní konstrukce z ocelových profilů CD, UD jednoduše opláštěná deskou impregnovanou H2, tl. 12,5 mm, s izolací</t>
  </si>
  <si>
    <t>-840826007</t>
  </si>
  <si>
    <t>https://podminky.urs.cz/item/CS_URS_2023_02/763131452</t>
  </si>
  <si>
    <t>1,5*1,5</t>
  </si>
  <si>
    <t>763131714</t>
  </si>
  <si>
    <t>Podhled ze sádrokartonových desek ostatní práce a konstrukce na podhledech ze sádrokartonových desek základní penetrační nátěr</t>
  </si>
  <si>
    <t>-331216395</t>
  </si>
  <si>
    <t>https://podminky.urs.cz/item/CS_URS_2023_02/763131714</t>
  </si>
  <si>
    <t>763131751</t>
  </si>
  <si>
    <t>Podhled ze sádrokartonových desek ostatní práce a konstrukce na podhledech ze sádrokartonových desek montáž parotěsné zábrany</t>
  </si>
  <si>
    <t>585967514</t>
  </si>
  <si>
    <t>https://podminky.urs.cz/item/CS_URS_2023_02/763131751</t>
  </si>
  <si>
    <t>28329276</t>
  </si>
  <si>
    <t>fólie PE vyztužená pro parotěsnou vrstvu (reakce na oheň - třída E) 140g/m2</t>
  </si>
  <si>
    <t>1848023528</t>
  </si>
  <si>
    <t>2,25*1,1235 'Přepočtené koeficientem množství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</si>
  <si>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</si>
  <si>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</si>
  <si>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712482940</t>
  </si>
  <si>
    <t>https://podminky.urs.cz/item/CS_URS_2023_02/998763301</t>
  </si>
  <si>
    <t>764</t>
  </si>
  <si>
    <t>Konstrukce klempířské</t>
  </si>
  <si>
    <t>764111641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</si>
  <si>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</si>
  <si>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1230877795</t>
  </si>
  <si>
    <t>https://podminky.urs.cz/item/CS_URS_2023_02/764111641</t>
  </si>
  <si>
    <t>3,8*(0,3+1,3+1,3+0,3)</t>
  </si>
  <si>
    <t>2,4*(0,3+0,4/2)*2</t>
  </si>
  <si>
    <t>764111691</t>
  </si>
  <si>
    <t>Krytina ze svitků, ze šablon nebo taškových tabulí z pozinkovaného plechu s povrchovou úpravou s úpravou u okapů, prostupů a výčnělků Příplatek k cenám za těsnění drážek ve sklonu do 10°</t>
  </si>
  <si>
    <t>586589743</t>
  </si>
  <si>
    <t>https://podminky.urs.cz/item/CS_URS_2023_02/764111691</t>
  </si>
  <si>
    <t>764315632</t>
  </si>
  <si>
    <t>Lemování trub, konzol, držáků a ostatních kusových prvků z pozinkovaného plechu s povrchovou úpravou střech s krytinou prostupovou manžetou přes 75 do 100 mm</t>
  </si>
  <si>
    <t>-1312429363</t>
  </si>
  <si>
    <t>https://podminky.urs.cz/item/CS_URS_2023_02/764315632</t>
  </si>
  <si>
    <t>998764101</t>
  </si>
  <si>
    <t>Přesun hmot pro konstrukce klempířské stanovený z hmotnosti přesunovaného materiálu vodorovná dopravní vzdálenost do 50 m v objektech výšky do 6 m</t>
  </si>
  <si>
    <t>1479053912</t>
  </si>
  <si>
    <t>https://podminky.urs.cz/item/CS_URS_2023_02/998764101</t>
  </si>
  <si>
    <t>765</t>
  </si>
  <si>
    <t>Krytina skládaná</t>
  </si>
  <si>
    <t>765113111</t>
  </si>
  <si>
    <t>Krytina keramická drážková sklonu střechy do 30° okapová hrana s větracím pásem plastovým</t>
  </si>
  <si>
    <t>-118533904</t>
  </si>
  <si>
    <t>https://podminky.urs.cz/item/CS_URS_2023_02/765113111</t>
  </si>
  <si>
    <t>(3,8+2,4)*2</t>
  </si>
  <si>
    <t>765193001</t>
  </si>
  <si>
    <t>Montáž podkladního pásu vyrovnávacího</t>
  </si>
  <si>
    <t>-180332689</t>
  </si>
  <si>
    <t>https://podminky.urs.cz/item/CS_URS_2023_02/765193001</t>
  </si>
  <si>
    <t>62866380</t>
  </si>
  <si>
    <t>pás podkladní asfaltového šindele</t>
  </si>
  <si>
    <t>323941409</t>
  </si>
  <si>
    <t>fig51*1,1</t>
  </si>
  <si>
    <t>998765101</t>
  </si>
  <si>
    <t>Přesun hmot pro krytiny skládané stanovený z hmotnosti přesunovaného materiálu vodorovná dopravní vzdálenost do 50 m na objektech výšky do 6 m</t>
  </si>
  <si>
    <t>134556227</t>
  </si>
  <si>
    <t>https://podminky.urs.cz/item/CS_URS_2023_02/998765101</t>
  </si>
  <si>
    <t>766</t>
  </si>
  <si>
    <t>Konstrukce truhlářské</t>
  </si>
  <si>
    <t>766660411</t>
  </si>
  <si>
    <t>Montáž dveřních křídel dřevěných nebo plastových vchodových dveří včetně rámu do zdiva jednokřídlových bez nadsvětlíku</t>
  </si>
  <si>
    <t>-710716431</t>
  </si>
  <si>
    <t>https://podminky.urs.cz/item/CS_URS_2023_02/766660411</t>
  </si>
  <si>
    <t>61173202</t>
  </si>
  <si>
    <t>dveře jednokřídlé dřevěné plné max rozměru otvoru 2,42m2 bezpečnostní třídy RC2</t>
  </si>
  <si>
    <t>-1370856189</t>
  </si>
  <si>
    <t>1,0*2,1</t>
  </si>
  <si>
    <t>998766101</t>
  </si>
  <si>
    <t>Přesun hmot pro konstrukce truhlářské stanovený z hmotnosti přesunovaného materiálu vodorovná dopravní vzdálenost do 50 m v objektech výšky do 6 m</t>
  </si>
  <si>
    <t>-66057913</t>
  </si>
  <si>
    <t>https://podminky.urs.cz/item/CS_URS_2023_02/998766101</t>
  </si>
  <si>
    <t>767662210</t>
  </si>
  <si>
    <t>Montáž mříží otvíravých</t>
  </si>
  <si>
    <t>1652755866</t>
  </si>
  <si>
    <t>https://podminky.urs.cz/item/CS_URS_2023_02/767662210</t>
  </si>
  <si>
    <t>1,5*2,1</t>
  </si>
  <si>
    <t>54912000</t>
  </si>
  <si>
    <t>mříž pro stavení otvory otvíravá</t>
  </si>
  <si>
    <t>1567924242</t>
  </si>
  <si>
    <t>767810112</t>
  </si>
  <si>
    <t>Montáž větracích mřížek ocelových čtyřhranných, průřezu přes 0,01 do 0,04 m2</t>
  </si>
  <si>
    <t>-1795921707</t>
  </si>
  <si>
    <t>https://podminky.urs.cz/item/CS_URS_2023_02/767810112</t>
  </si>
  <si>
    <t xml:space="preserve">2                                                  "101"</t>
  </si>
  <si>
    <t>55341420</t>
  </si>
  <si>
    <t>průvětrník bez klapek se sítí 150x150mm</t>
  </si>
  <si>
    <t>-1193714840</t>
  </si>
  <si>
    <t>-508710233</t>
  </si>
  <si>
    <t>771</t>
  </si>
  <si>
    <t>Podlahy z dlaždic</t>
  </si>
  <si>
    <t>771121011</t>
  </si>
  <si>
    <t>Příprava podkladu před provedením dlažby nátěr penetrační na podlahu</t>
  </si>
  <si>
    <t>918609341</t>
  </si>
  <si>
    <t>https://podminky.urs.cz/item/CS_URS_2023_02/771121011</t>
  </si>
  <si>
    <t>771474113</t>
  </si>
  <si>
    <t>Montáž soklů z dlaždic keramických lepených cementovým flexibilním lepidlem rovných, výšky přes 90 do 120 mm</t>
  </si>
  <si>
    <t>538604943</t>
  </si>
  <si>
    <t>https://podminky.urs.cz/item/CS_URS_2023_02/771474113</t>
  </si>
  <si>
    <t>(1,5+1,5)*2</t>
  </si>
  <si>
    <t>771574416</t>
  </si>
  <si>
    <t>Montáž podlah z dlaždic keramických lepených cementovým flexibilním lepidlem hladkých, tloušťky do 10 mm přes 9 do 12 ks/m2</t>
  </si>
  <si>
    <t>1288821672</t>
  </si>
  <si>
    <t>https://podminky.urs.cz/item/CS_URS_2023_02/771574416</t>
  </si>
  <si>
    <t>59761160</t>
  </si>
  <si>
    <t>dlažba keramická slinutá mrazuvzdorná do interiéru i exteriéru povrch hladký/matný tl do 10mm přes 9 do 12ks/m2</t>
  </si>
  <si>
    <t>1279185624</t>
  </si>
  <si>
    <t>S1*1,1</t>
  </si>
  <si>
    <t>(1,5+1,5)*2*0,1</t>
  </si>
  <si>
    <t>998771101</t>
  </si>
  <si>
    <t>Přesun hmot pro podlahy z dlaždic stanovený z hmotnosti přesunovaného materiálu vodorovná dopravní vzdálenost do 50 m v objektech výšky do 6 m</t>
  </si>
  <si>
    <t>-431229086</t>
  </si>
  <si>
    <t>https://podminky.urs.cz/item/CS_URS_2023_02/998771101</t>
  </si>
  <si>
    <t>784</t>
  </si>
  <si>
    <t>Dokončovací práce - malby a tapety</t>
  </si>
  <si>
    <t>784181101</t>
  </si>
  <si>
    <t>Penetrace podkladu jednonásobná základní akrylátová bezbarvá v místnostech výšky do 3,80 m</t>
  </si>
  <si>
    <t>1002640705</t>
  </si>
  <si>
    <t>https://podminky.urs.cz/item/CS_URS_2023_02/784181101</t>
  </si>
  <si>
    <t>784221101</t>
  </si>
  <si>
    <t>Malby z malířských směsí otěruvzdorných za sucha dvojnásobné, bílé za sucha otěruvzdorné dobře v místnostech výšky do 3,80 m</t>
  </si>
  <si>
    <t>-219661933</t>
  </si>
  <si>
    <t>https://podminky.urs.cz/item/CS_URS_2023_02/784221101</t>
  </si>
  <si>
    <t>HZS</t>
  </si>
  <si>
    <t>Hodinové zúčtovací sazby</t>
  </si>
  <si>
    <t>HZS2491</t>
  </si>
  <si>
    <t>Hodinové zúčtovací sazby profesí PSV zednické výpomoci a pomocné práce PSV dělník zednických výpomocí</t>
  </si>
  <si>
    <t>-582389341</t>
  </si>
  <si>
    <t>https://podminky.urs.cz/item/CS_URS_2023_02/HZS2491</t>
  </si>
  <si>
    <t xml:space="preserve">10                                        "přípomoce pro profese"</t>
  </si>
  <si>
    <t>05b - Podzemní části PSOV1, 2 a 3</t>
  </si>
  <si>
    <t>-676427768</t>
  </si>
  <si>
    <t>1135610340</t>
  </si>
  <si>
    <t>-1281144727</t>
  </si>
  <si>
    <t>5,0*5,0 "PSOV2</t>
  </si>
  <si>
    <t>-2098019734</t>
  </si>
  <si>
    <t>0,45*(4*4*4,05) "PSOV1</t>
  </si>
  <si>
    <t>0,45*(4*4*4,4) "PSOV2</t>
  </si>
  <si>
    <t>0,45*(3,5*3,5*3,27) "PSOV3</t>
  </si>
  <si>
    <t>2109540350</t>
  </si>
  <si>
    <t>0,35*(4*4*4,05) "PSOV1</t>
  </si>
  <si>
    <t>0,35*(4*4*4,4) "PSOV2</t>
  </si>
  <si>
    <t>0,35*(3,5*3,5*3,27) "PSOV3</t>
  </si>
  <si>
    <t>651616965</t>
  </si>
  <si>
    <t>0,20*(4*4*4,05) "PSOV1</t>
  </si>
  <si>
    <t>0,20*(4*4*4,4) "PSOV2</t>
  </si>
  <si>
    <t>0,20*(3,5*3,5*3,27) "PSOV3</t>
  </si>
  <si>
    <t>151301201</t>
  </si>
  <si>
    <t>Zřízení pažení stěn výkopu bez rozepření nebo vzepření hnané, hloubky do 4 m</t>
  </si>
  <si>
    <t>928045121</t>
  </si>
  <si>
    <t>https://podminky.urs.cz/item/CS_URS_2023_02/151301201</t>
  </si>
  <si>
    <t>(4*3,5*3,7) "PSOV3</t>
  </si>
  <si>
    <t>151301202</t>
  </si>
  <si>
    <t>Zřízení pažení stěn výkopu bez rozepření nebo vzepření hnané, hloubky přes 4 do 8 m</t>
  </si>
  <si>
    <t>-963542231</t>
  </si>
  <si>
    <t>https://podminky.urs.cz/item/CS_URS_2023_02/151301202</t>
  </si>
  <si>
    <t>(4*4*4,05) "PSOV1</t>
  </si>
  <si>
    <t>(4*4*4,6) "PSOV2</t>
  </si>
  <si>
    <t>151301211</t>
  </si>
  <si>
    <t>Odstranění pažení stěn výkopu bez rozepření nebo vzepření s uložením pažin na vzdálenost do 3 m od okraje výkopu hnané, hloubky do 4 m</t>
  </si>
  <si>
    <t>1641400475</t>
  </si>
  <si>
    <t>https://podminky.urs.cz/item/CS_URS_2023_02/151301211</t>
  </si>
  <si>
    <t>151301212</t>
  </si>
  <si>
    <t>Odstranění pažení stěn výkopu bez rozepření nebo vzepření s uložením pažin na vzdálenost do 3 m od okraje výkopu hnané, hloubky přes 4 do 8 m</t>
  </si>
  <si>
    <t>-1529506604</t>
  </si>
  <si>
    <t>https://podminky.urs.cz/item/CS_URS_2023_02/151301212</t>
  </si>
  <si>
    <t>151301301</t>
  </si>
  <si>
    <t>Zřízení rozepření zapažených stěn výkopů s potřebným přepažováním při pažení hnaném, hloubky do 4 m</t>
  </si>
  <si>
    <t>-1112246143</t>
  </si>
  <si>
    <t>https://podminky.urs.cz/item/CS_URS_2023_02/151301301</t>
  </si>
  <si>
    <t>151301302</t>
  </si>
  <si>
    <t>Zřízení rozepření zapažených stěn výkopů s potřebným přepažováním při pažení hnaném, hloubky přes 4 do 8 m</t>
  </si>
  <si>
    <t>1851826995</t>
  </si>
  <si>
    <t>https://podminky.urs.cz/item/CS_URS_2023_02/151301302</t>
  </si>
  <si>
    <t>151301311</t>
  </si>
  <si>
    <t>Odstranění rozepření stěn výkopů s uložením materiálu na vzdálenost do 3 m od okraje výkopu pažení hnaného, hloubky do 4 m</t>
  </si>
  <si>
    <t>76189209</t>
  </si>
  <si>
    <t>https://podminky.urs.cz/item/CS_URS_2023_02/151301311</t>
  </si>
  <si>
    <t>151301312</t>
  </si>
  <si>
    <t>Odstranění rozepření stěn výkopů s uložením materiálu na vzdálenost do 3 m od okraje výkopu pažení hnaného, hloubky přes 4 do 8 m</t>
  </si>
  <si>
    <t>295848655</t>
  </si>
  <si>
    <t>https://podminky.urs.cz/item/CS_URS_2023_02/151301312</t>
  </si>
  <si>
    <t>-1902847490</t>
  </si>
  <si>
    <t>0,971+2,913+(14,93+17,52+8,45)</t>
  </si>
  <si>
    <t>-35,052 "zemina tř.4</t>
  </si>
  <si>
    <t>0,50*130,474 "odvoz nevhodné zeminy pro zásyp</t>
  </si>
  <si>
    <t>65,237 "dovoz zeminy pro výměnu zásypu</t>
  </si>
  <si>
    <t>-2398428</t>
  </si>
  <si>
    <t>-610147117</t>
  </si>
  <si>
    <t>65,237 "zemina pro výměnu zásypu</t>
  </si>
  <si>
    <t>1357649230</t>
  </si>
  <si>
    <t>44,784 "přebytečný výkopek</t>
  </si>
  <si>
    <t>65,237 "výkopek nevhodný pro zpětný zásyp</t>
  </si>
  <si>
    <t>979068163</t>
  </si>
  <si>
    <t>110,021*1,8 'Přepočtené koeficientem množství</t>
  </si>
  <si>
    <t>106966801</t>
  </si>
  <si>
    <t>175,258 "celkový objem hloubených vykopávek</t>
  </si>
  <si>
    <t>-(0,971+2,913+(14,93+17,52+8,45)) "přebytečný výkopek (lože+deska+objekty)</t>
  </si>
  <si>
    <t>-1936132142</t>
  </si>
  <si>
    <t>0,50*130,474 "50% objemu zeminy pro zásyp</t>
  </si>
  <si>
    <t>65,237*1,9 'Přepočtené koeficientem množství</t>
  </si>
  <si>
    <t>-684597014</t>
  </si>
  <si>
    <t>25,0 "PSOV2</t>
  </si>
  <si>
    <t>758470554</t>
  </si>
  <si>
    <t>-1857233191</t>
  </si>
  <si>
    <t>25*0,02 'Přepočtené koeficientem množství</t>
  </si>
  <si>
    <t>278381146R</t>
  </si>
  <si>
    <t>Základ (podezdívka) betonový pod ventilátory, čerpadla, ohřívače, motorová zařízení apod. z betonu prostého včetně potřebného bednění, s hladkou cementovou omítkou stěn, s potěrem, s vynecháním otvorů pro kotevní železa, bez zemních prací a izolace půdorysná plocha základu přes 0,25 do 0,50 m2 tř. C 25/30 FX3</t>
  </si>
  <si>
    <t>-1710683723</t>
  </si>
  <si>
    <t>Poznámka k položce:_x000d_
- včetně provázání s deskou_x000d_
- základ pod zdvihací zařízení</t>
  </si>
  <si>
    <t>2*(0,5*0,5*0,6) "základ pod zdvihací zařízení u PSOV 1 a 2</t>
  </si>
  <si>
    <t>R-39416054</t>
  </si>
  <si>
    <t>Prefabrikovaná ŽB nádrž pr. 1600 mm v. 2,60/2,45m se vztlakovou pojistkou + nástavec v. 0,4m + ZD pro D400 se 2 otvory pro poklopy + nabetonování dna + vodotěsné spojení prefabrikátů</t>
  </si>
  <si>
    <t>-2101662549</t>
  </si>
  <si>
    <t>Poznámka k položce:_x000d_
- montáž a dodávka PSOV 3_x000d_
- v ZD bude 2x otvor DN 600 mm</t>
  </si>
  <si>
    <t>R-39421032</t>
  </si>
  <si>
    <t>Prefabrikovaná ŽB nádrž pr. 2100 mm v. 2,10/1,95m se vztlakovou pojistkou + nástavec v. 1,20 m + ZD pro D400 se 4 otvory pro poklopy + nabetonování dna + vodotěsné spojení prefabrikátů</t>
  </si>
  <si>
    <t>1045844424</t>
  </si>
  <si>
    <t>Poznámka k položce:_x000d_
- montáž a dodávka PSOV 1_x000d_
- v ZD bude 1x otvor 600x600mm a 3x otvor DN 600 mm</t>
  </si>
  <si>
    <t>R-39421038</t>
  </si>
  <si>
    <t>Prefabrikovaná ŽB nádrž pr. 2100 mm v. 2,40/2,25m se vztlakovou pojistkou + nástavec v. 1,50 m + ZD pro D400 se 4 otvory pro poklopy + nabetonování dna + vodotěsné spojení prefabrikátů</t>
  </si>
  <si>
    <t>1056391175</t>
  </si>
  <si>
    <t>Poznámka k položce:_x000d_
- montáž a dodávka PSOV 2_x000d_
- v ZD bude 1x otvor 600x600mm a 3x otvor DN 600 mm</t>
  </si>
  <si>
    <t>1653718186</t>
  </si>
  <si>
    <t>2*(2,7*2,7*0,05)+(2,2*2,2*0,05) "uložení PSOV 1, 2 a 3</t>
  </si>
  <si>
    <t>592877783</t>
  </si>
  <si>
    <t>0+3+2 "vyr.prstenec 60</t>
  </si>
  <si>
    <t>6+3+2 "vyr.prstenec 100</t>
  </si>
  <si>
    <t>Součet - PSOV 1, 2 a 3</t>
  </si>
  <si>
    <t>-1618209523</t>
  </si>
  <si>
    <t>1589279030</t>
  </si>
  <si>
    <t>-1288883149</t>
  </si>
  <si>
    <t>2*(2,7*2,7*0,15)+(2,2*2,2*0,15) "uložení PSOV 1, 2 a 3, beton tř. C25/30-XA1</t>
  </si>
  <si>
    <t>-25097852</t>
  </si>
  <si>
    <t>2*(4*2,7*0,15)+(4*2,2*0,15) "uložení PSOV 1, 2 a 3</t>
  </si>
  <si>
    <t>1169118575</t>
  </si>
  <si>
    <t>0,00526*(2*(2,7*2,7)+(2,2*2,2)) "uložení PSOV 1, 2 a 3</t>
  </si>
  <si>
    <t>452387121</t>
  </si>
  <si>
    <t>Podkladní a vyrovnávací konstrukce z betonu vyrovnávací rámy z prostého betonu tř. C 25/30 pod poklopy a mříže, výšky přes 100 do 200 mm</t>
  </si>
  <si>
    <t>-1368613209</t>
  </si>
  <si>
    <t>https://podminky.urs.cz/item/CS_URS_2023_02/452387121</t>
  </si>
  <si>
    <t>1 "PSOV1 - v. 200 mm</t>
  </si>
  <si>
    <t>1 "PSOV2 - v. 170 mm</t>
  </si>
  <si>
    <t>1054113808</t>
  </si>
  <si>
    <t>3+1 "PSOV1</t>
  </si>
  <si>
    <t>3+1 "PSOV2</t>
  </si>
  <si>
    <t>2+0 "PSOV3</t>
  </si>
  <si>
    <t>-1087354843</t>
  </si>
  <si>
    <t>55242060R</t>
  </si>
  <si>
    <t>poklop šachtový čtvercový 600 x 600 mm s rámem, bez ventilace, uzamykatelný</t>
  </si>
  <si>
    <t>560394040</t>
  </si>
  <si>
    <t>R-8999012</t>
  </si>
  <si>
    <t>Zřízení prostupu pro potrubí D 75 mm - vyvrtání otvoru + segmentové těsnění</t>
  </si>
  <si>
    <t>-1626195823</t>
  </si>
  <si>
    <t>1+1+2 "PSOV 1, 2 a 3</t>
  </si>
  <si>
    <t>2038646655</t>
  </si>
  <si>
    <t>1+1+0 "PSOV 1, 2 a 3</t>
  </si>
  <si>
    <t>R-8999040</t>
  </si>
  <si>
    <t>Zřízení prostupu pro potrubí D 160 mm - vyvrtání otvoru + segmentové těsnění</t>
  </si>
  <si>
    <t>-1888037051</t>
  </si>
  <si>
    <t>0+0+1 "PSOV 1, 2 a 3</t>
  </si>
  <si>
    <t>R-8999048</t>
  </si>
  <si>
    <t>Zřízení prostupu pro potrubí D 200 mm - vyvrtání otvoru + segmentové těsnění</t>
  </si>
  <si>
    <t>1552802456</t>
  </si>
  <si>
    <t>1+0+0 "PSOV 1, 2 a 3</t>
  </si>
  <si>
    <t>R-8999055</t>
  </si>
  <si>
    <t>Zřízení prostupu pro potrubí D 250 mm - vyvrtání otvoru + segmentové těsnění</t>
  </si>
  <si>
    <t>-2131610908</t>
  </si>
  <si>
    <t>1+1+1 "PSOV 1, 2 a 3</t>
  </si>
  <si>
    <t>998144471</t>
  </si>
  <si>
    <t>Přesun hmot pro nádrže, jímky, zásobníky a jámy pozemní mimo zemědělství se svislou nosnou konstrukcí montovanou z dílců betonových tyčových nebo plošných vodorovná dopravní vzdálenost do 50 m, pro nádrže výšky do 25 m</t>
  </si>
  <si>
    <t>10917637</t>
  </si>
  <si>
    <t>https://podminky.urs.cz/item/CS_URS_2023_02/998144471</t>
  </si>
  <si>
    <t>-320059701</t>
  </si>
  <si>
    <t>25,8+30,2+18,5</t>
  </si>
  <si>
    <t>Součet - ochrana vnějšího povrchu stěn PSOV proti mírně agresivní vodě</t>
  </si>
  <si>
    <t>1124914770</t>
  </si>
  <si>
    <t>74,5*1,5 'Přepočtené koeficientem množství</t>
  </si>
  <si>
    <t>1714006081</t>
  </si>
  <si>
    <t>-1227659994</t>
  </si>
  <si>
    <t>2+2 "PSOV 1 a 2</t>
  </si>
  <si>
    <t>44983150R</t>
  </si>
  <si>
    <t>žebřík jednoduchý přímý š. 400 mm z nerezové oceli dl. 1,50 m, stupně s protiskluzovou úpravou, výsuvné madlo</t>
  </si>
  <si>
    <t>579025593</t>
  </si>
  <si>
    <t>44983151R</t>
  </si>
  <si>
    <t>žebřík jednoduchý přímý š. 400 mm z nerezové oceli dl. 1,50 m, stupně s protiskluzovou úpravou</t>
  </si>
  <si>
    <t>174549034</t>
  </si>
  <si>
    <t>620500578</t>
  </si>
  <si>
    <t>44983191R</t>
  </si>
  <si>
    <t>žebřík jednoduchý přímý š. 400 mm z nerezové oceli dl. 1,90 m, stupně s protiskluzovou úpravou</t>
  </si>
  <si>
    <t>-6683601</t>
  </si>
  <si>
    <t>-50770519</t>
  </si>
  <si>
    <t>1 "PSOV3</t>
  </si>
  <si>
    <t>44983270R</t>
  </si>
  <si>
    <t>žebřík jednoduchý přímý š. 400 mm z nerezové oceli dl. 2,70 m, stupně s protiskluzovou úpravou, výsuvné madlo</t>
  </si>
  <si>
    <t>-109366951</t>
  </si>
  <si>
    <t>1308321601</t>
  </si>
  <si>
    <t>R-7675725</t>
  </si>
  <si>
    <t>Podesta do šachty vnitřního pr. 2100 mm - rám z ocelových nerez profilů U se vsazeným kompozitovým pororoštem 30x30/25mm - dodávka a montáž</t>
  </si>
  <si>
    <t>1706960843</t>
  </si>
  <si>
    <t>1+1 "PSOV 1 a 2</t>
  </si>
  <si>
    <t>R-7675821</t>
  </si>
  <si>
    <t>Česlicový koš 400x300x700 mm, nerez ocel, š.průlin 50 mm, se zvedacím zařízením (nosnost 100kg) - dodávka a montáž</t>
  </si>
  <si>
    <t>-354830011</t>
  </si>
  <si>
    <t>1294389927</t>
  </si>
  <si>
    <t>06 - PS 01 - Přečerpávací stanice - strojní technologie</t>
  </si>
  <si>
    <t xml:space="preserve">    9 - Ostatní konstrukce a práce-bourání</t>
  </si>
  <si>
    <t>M - Práce a dodávky M</t>
  </si>
  <si>
    <t xml:space="preserve">    23-M - Montáže potrubí</t>
  </si>
  <si>
    <t xml:space="preserve">    35-M - Montáž čerpadel, kompr.a vodoh.zař.</t>
  </si>
  <si>
    <t>Ostatní konstrukce a práce-bourání</t>
  </si>
  <si>
    <t>R-9801010</t>
  </si>
  <si>
    <t>Pomocné stavební práce - vyvrtání otvorů pro kotevní prvky a dotěsnění</t>
  </si>
  <si>
    <t>komplet</t>
  </si>
  <si>
    <t>-611082539</t>
  </si>
  <si>
    <t>R-7675600</t>
  </si>
  <si>
    <t>Pomocný kotvící a upevňovací materiál, nerezové háky pro uchycení řetězů čerpadel - dodávka a montáž</t>
  </si>
  <si>
    <t>52151758</t>
  </si>
  <si>
    <t>R-7675620</t>
  </si>
  <si>
    <t>Pomocný kotvící a upevňovací materiál - kotvení svislého potrubí - dodávka a montáž do stěny ČŠ</t>
  </si>
  <si>
    <t>1400529371</t>
  </si>
  <si>
    <t>R-7677020</t>
  </si>
  <si>
    <t>Patka pro zdvihací zařízení o nosnosti 150kg, materiál žárově zinkovaná konstrukční uhlíková ocel tř.11, vč.kotvení do vodorovné plochy betonového základu</t>
  </si>
  <si>
    <t>523786512</t>
  </si>
  <si>
    <t>Poznámka k položce:_x000d_
- dodávka a montáž k ČS 1+3+5</t>
  </si>
  <si>
    <t>1+1+0 "pro PSOV č. 1,2 a 3</t>
  </si>
  <si>
    <t>CS ÚRS 2018 01</t>
  </si>
  <si>
    <t>289980591</t>
  </si>
  <si>
    <t>Práce a dodávky M</t>
  </si>
  <si>
    <t>23-M</t>
  </si>
  <si>
    <t>Montáže potrubí</t>
  </si>
  <si>
    <t>230038216R</t>
  </si>
  <si>
    <t>Montáž přírub. armatur, 2 příruby, PN 16, DN 50</t>
  </si>
  <si>
    <t>453452360</t>
  </si>
  <si>
    <t>1+1+1 "čerpací stanice PSOV 1,2 a 3 - šoupata</t>
  </si>
  <si>
    <t>1+1+1 "čerpací stanice PSOV 1,2 a 3 - bajonet.koncovky</t>
  </si>
  <si>
    <t>360005000010</t>
  </si>
  <si>
    <t>ŠOUPĚ DESKOVÉ NESTOUPAVÉ VŘETENO DN 50 mm pro odpadní vodu</t>
  </si>
  <si>
    <t>1970602919</t>
  </si>
  <si>
    <t>780005000000</t>
  </si>
  <si>
    <t>KOLO RUČNÍ PRO ŠOUPĚ DN 50mm</t>
  </si>
  <si>
    <t>934661164</t>
  </si>
  <si>
    <t>pc.801729</t>
  </si>
  <si>
    <t>příruba DN 50 s koncovkou C/52 s bajonetovou koncovkou z kovaného hliníku - kalník - pro napojení tlakového vozu</t>
  </si>
  <si>
    <t>1730549830</t>
  </si>
  <si>
    <t>230038217R</t>
  </si>
  <si>
    <t>Montáž přírub. armatur, 2 příruby, PN 16, DN 65</t>
  </si>
  <si>
    <t>-69944364</t>
  </si>
  <si>
    <t>0+0+2 "čerpací stanice PSOV 1,2 a 3 - šoupata</t>
  </si>
  <si>
    <t>0+0+2 "čerpací stanice PSOV 1,2 a 3 - zpětné klapky</t>
  </si>
  <si>
    <t>360006500010</t>
  </si>
  <si>
    <t>ŠOUPĚ DESKOVÉ NESTOUPAVÉ VŘETENO 65 mm pro odpadní vodu</t>
  </si>
  <si>
    <t>1176047029</t>
  </si>
  <si>
    <t>983006500016</t>
  </si>
  <si>
    <t>KLAPKA ZPĚTNÁ DN 65mm pro odpadní vodu</t>
  </si>
  <si>
    <t>1717763744</t>
  </si>
  <si>
    <t>230038218R</t>
  </si>
  <si>
    <t>Montáž přírub. armatur, 2 příruby, PN 16, DN 80</t>
  </si>
  <si>
    <t>443425987</t>
  </si>
  <si>
    <t>2+2+0 "pro PSOV 1,2 a 3 - šoupata</t>
  </si>
  <si>
    <t>2+2+0 "pro PSOV 1,2 a 3 - zpětné klapky</t>
  </si>
  <si>
    <t>1794155400</t>
  </si>
  <si>
    <t>-1511984445</t>
  </si>
  <si>
    <t>983108000016</t>
  </si>
  <si>
    <t>KLAPKA ZPĚTNÁ DN 80mm pro odpadní vodu</t>
  </si>
  <si>
    <t>514045041</t>
  </si>
  <si>
    <t>230140042</t>
  </si>
  <si>
    <t>Montáž trubek Ø 76 mm, tl. 3 mm</t>
  </si>
  <si>
    <t>-2009208115</t>
  </si>
  <si>
    <t>https://podminky.urs.cz/item/CS_URS_2023_02/230140042</t>
  </si>
  <si>
    <t>4,0 "PSOV2</t>
  </si>
  <si>
    <t>6,0 "PSOV3</t>
  </si>
  <si>
    <t>552620065</t>
  </si>
  <si>
    <t>potrubí nerez ocelové D 76 x 3 mm, kartáčovaná trubka tř. 1.4301</t>
  </si>
  <si>
    <t>-1498145650</t>
  </si>
  <si>
    <t>230140048</t>
  </si>
  <si>
    <t>Montáž trubek Ø 89 mm, tl. 3 mm</t>
  </si>
  <si>
    <t>579572477</t>
  </si>
  <si>
    <t>https://podminky.urs.cz/item/CS_URS_2023_02/230140048</t>
  </si>
  <si>
    <t>6,0 "PSOV1</t>
  </si>
  <si>
    <t>3,0 "PSOV2</t>
  </si>
  <si>
    <t>552620080</t>
  </si>
  <si>
    <t>potrubí nerez ocelové D 89 x 3 mm, kartáčovaná trubka tř. 1.4301</t>
  </si>
  <si>
    <t>-757244920</t>
  </si>
  <si>
    <t>230140167</t>
  </si>
  <si>
    <t>Montáž trubních dílců přivařovacích Ø 57, tl. 3 mm</t>
  </si>
  <si>
    <t>-657476304</t>
  </si>
  <si>
    <t>https://podminky.urs.cz/item/CS_URS_2023_02/230140167</t>
  </si>
  <si>
    <t>1+1+1 "PSOV 1+2+3</t>
  </si>
  <si>
    <t>552620060</t>
  </si>
  <si>
    <t xml:space="preserve">příruba z nerez oceli D 57/DN 50 mm, přivařovací </t>
  </si>
  <si>
    <t>1745826972</t>
  </si>
  <si>
    <t>230140172</t>
  </si>
  <si>
    <t>Montáž trubních dílců přivařovacích Ø 76, tl. 3 mm</t>
  </si>
  <si>
    <t>868751744</t>
  </si>
  <si>
    <t>https://podminky.urs.cz/item/CS_URS_2023_02/230140172</t>
  </si>
  <si>
    <t>2 "PSOV2</t>
  </si>
  <si>
    <t>6+2+1 "PSOV3</t>
  </si>
  <si>
    <t>552620066</t>
  </si>
  <si>
    <t xml:space="preserve">příruba z nerez oceli D 76/DN 65 mm, přivařovací </t>
  </si>
  <si>
    <t>-1145811121</t>
  </si>
  <si>
    <t>552620061</t>
  </si>
  <si>
    <t xml:space="preserve">koleno z nerez oceli 90° - D 76 x 3 mm, přivařovací </t>
  </si>
  <si>
    <t>983667819</t>
  </si>
  <si>
    <t>552620064</t>
  </si>
  <si>
    <t>T-kus jednoznačný z nerez oceli D 76/76 mm, přivařovací</t>
  </si>
  <si>
    <t>-609254373</t>
  </si>
  <si>
    <t>230140178</t>
  </si>
  <si>
    <t>Montáž trubních dílců přivařovacích Ø 89, tl. 3 mm</t>
  </si>
  <si>
    <t>-1190738539</t>
  </si>
  <si>
    <t>https://podminky.urs.cz/item/CS_URS_2023_02/230140178</t>
  </si>
  <si>
    <t>6+2+1+1 "PSOV1</t>
  </si>
  <si>
    <t>4+2+2+1 "PSOV2</t>
  </si>
  <si>
    <t>552620082</t>
  </si>
  <si>
    <t xml:space="preserve">příruba z nerez oceli D 89/DN 80 mm, přivařovací </t>
  </si>
  <si>
    <t>-2134388091</t>
  </si>
  <si>
    <t>552620081</t>
  </si>
  <si>
    <t xml:space="preserve">koleno z nerez oceli 90° - D 89 x 3 mm, přivařovací </t>
  </si>
  <si>
    <t>195833500</t>
  </si>
  <si>
    <t>552620085</t>
  </si>
  <si>
    <t xml:space="preserve">koleno z nerez oceli 45° - D 89 x 3 mm, přivařovací </t>
  </si>
  <si>
    <t>-1181804700</t>
  </si>
  <si>
    <t>552620084</t>
  </si>
  <si>
    <t>T-kus jednoznačný z nerez oceli D 89/89 mm, přivařovací</t>
  </si>
  <si>
    <t>-589156049</t>
  </si>
  <si>
    <t>552620083</t>
  </si>
  <si>
    <t>redukce z nerez oceli D 89/76 mm, přivařovací</t>
  </si>
  <si>
    <t>-928923339</t>
  </si>
  <si>
    <t>230141170R</t>
  </si>
  <si>
    <t>Návarek D 57 x 3 mm na přímé potrubí</t>
  </si>
  <si>
    <t>-2025160383</t>
  </si>
  <si>
    <t>3*1 "čerpací stanice PSOV č. 1,2 a 3</t>
  </si>
  <si>
    <t>230170002</t>
  </si>
  <si>
    <t>Příprava pro zkoušku těsnosti potrubí DN přes 40 do 80</t>
  </si>
  <si>
    <t>sada</t>
  </si>
  <si>
    <t>-872463097</t>
  </si>
  <si>
    <t>https://podminky.urs.cz/item/CS_URS_2023_02/230170002</t>
  </si>
  <si>
    <t>230170012</t>
  </si>
  <si>
    <t>Zkouška těsnosti potrubí DN přes 40 do 80</t>
  </si>
  <si>
    <t>2044838422</t>
  </si>
  <si>
    <t>https://podminky.urs.cz/item/CS_URS_2023_02/230170012</t>
  </si>
  <si>
    <t>0+6,0 "PSOV1</t>
  </si>
  <si>
    <t>4,0+3,0 "PSOV2</t>
  </si>
  <si>
    <t>6,0+0 "PSOV3</t>
  </si>
  <si>
    <t>Součet - potrubí DN 65 a 80 mm</t>
  </si>
  <si>
    <t>35-M</t>
  </si>
  <si>
    <t>Montáž čerpadel, kompr.a vodoh.zař.</t>
  </si>
  <si>
    <t>R-3535641</t>
  </si>
  <si>
    <t>Kalové ponorné čerpadlo Q= 3,8 l/s, H= 12,1m, motor 1,5 kW/400V/50Hz/4,8A/2920 rpm, vyhodnocovací relé vlhkosti, instal. sada vedení 2x tyčí s držákem+ vodící tyče, nerez řetěz 5m, patní koleno DN 65, kabel 10m</t>
  </si>
  <si>
    <t>-945384258</t>
  </si>
  <si>
    <t>Poznámka k položce:_x000d_
- dodávka a montáž čerpadla</t>
  </si>
  <si>
    <t>2 "PSOV č.2</t>
  </si>
  <si>
    <t>R-3535642</t>
  </si>
  <si>
    <t>Kalové ponorné čerpadlo Q= 2,6 l/s, H= 13,5m, motor 1,5 kW/400V/50Hz/4,8A/2920 rpm, vyhodnocovací relé vlhkosti, instal. sada vedení 2x tyčí s držákem+ vodící tyče, nerez řetěz 5m, patní koleno DN 65, kabel 10m</t>
  </si>
  <si>
    <t>-1904389687</t>
  </si>
  <si>
    <t>2 "PSOV č.3</t>
  </si>
  <si>
    <t>R-3535644</t>
  </si>
  <si>
    <t>Kalové ponorné čerpadlo Q= 4,2 l/s, H= 39,5m, motor 7,5kW/400V/50Hz/14,3A/2855 rpm, vyhodnocovací relé vlhkosti, instal. sada vedení 2x tyčí s držákem+ vodící tyče, nerez řetěz 5m, patní koleno DN 80, kabel 10m</t>
  </si>
  <si>
    <t>1752553032</t>
  </si>
  <si>
    <t>2 "PSOV č.1</t>
  </si>
  <si>
    <t>R-3540101</t>
  </si>
  <si>
    <t>Zařízení pro dávkování síranu železitého - kompletní dodávka a montáž vč. propojovacích rozvodů</t>
  </si>
  <si>
    <t>1103547117</t>
  </si>
  <si>
    <t xml:space="preserve">Poznámka k položce:_x000d_
- 1x membránové dávkovací čerpadlo Qmax=11,0 l/hod, pmax= 7 bar, sací výška 4,0 m v.sl.,_x000d_
       PP dávkovací hlava s EPDM těsněním, ruční regulace výkonu, kabel 2 m, napájení 100-       230V/50-60Hz/19-21W, ruční odvzdušňovací ventil_x000d_
- 1x konzole pro instalaci čerpadla na zeď_x000d_
- 1x sací košík 8x5 PPE + keramické závaží_x000d_
- 1x vstřikovací ventil PPE 8x5 na konec výtlačné řady_x000d_
- 1x hadice 8x5 PE, 10,0 m - sání a výtlak_x000d_
- 1x hadice 6x4 PE, 5,0 m - odvzdušnění_x000d_
- 1x uni kabel 5m pro funkci PAUZA</t>
  </si>
  <si>
    <t>R-3550101</t>
  </si>
  <si>
    <t>Zdvihací zařízení otočné, jeřábek nosnost 150 kg, vyložení ramene 1,0 m, ruční naviják s nerez lankem, materiál žárově zinkovaná konstrukční uhlíková ocel tř.11, mobilní provedení</t>
  </si>
  <si>
    <t>1245331011</t>
  </si>
  <si>
    <t>07 - 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</si>
  <si>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</si>
  <si>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</si>
  <si>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</si>
  <si>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</si>
  <si>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</si>
  <si>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</si>
  <si>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</si>
  <si>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</si>
  <si>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</si>
  <si>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011135000R</t>
  </si>
  <si>
    <t>Hydrogeologický dohled základní</t>
  </si>
  <si>
    <t>...</t>
  </si>
  <si>
    <t>1024</t>
  </si>
  <si>
    <t>-1486751230</t>
  </si>
  <si>
    <t>011303000</t>
  </si>
  <si>
    <t>Archeologická činnost bez rozlišení</t>
  </si>
  <si>
    <t>…</t>
  </si>
  <si>
    <t>1009525526</t>
  </si>
  <si>
    <t>https://podminky.urs.cz/item/CS_URS_2023_02/011303000</t>
  </si>
  <si>
    <t>Poznámka k položce:_x000d_
- archeologický dohled a základní průzkum</t>
  </si>
  <si>
    <t>012103000</t>
  </si>
  <si>
    <t>Geodetické práce před výstavbou</t>
  </si>
  <si>
    <t>1823040722</t>
  </si>
  <si>
    <t>https://podminky.urs.cz/item/CS_URS_2023_02/012103000</t>
  </si>
  <si>
    <t>Poznámka k položce:_x000d_
- vytýčení stavby - trasy kanalizace a objektů_x000d_
- vytýčení inženýrských sítí</t>
  </si>
  <si>
    <t>012303000</t>
  </si>
  <si>
    <t>Geodetické práce po výstavbě</t>
  </si>
  <si>
    <t>1345694998</t>
  </si>
  <si>
    <t>https://podminky.urs.cz/item/CS_URS_2023_02/012303000</t>
  </si>
  <si>
    <t xml:space="preserve">Poznámka k položce:_x000d_
1/ zaměření skutečného provedení stavby_x000d_
     - gravitační potrubí - 923,0 m_x000d_
     - výtlačná potrubí - 1863,0 m_x000d_
2/ vyhotovení geometrických plánů</t>
  </si>
  <si>
    <t>013103000</t>
  </si>
  <si>
    <t>Záměry, studie bez rozlišení</t>
  </si>
  <si>
    <t>2003296094</t>
  </si>
  <si>
    <t>https://podminky.urs.cz/item/CS_URS_2023_02/013103000</t>
  </si>
  <si>
    <t>Poznámka k položce:_x000d_
- havarijní a povodňový plán během výstavby</t>
  </si>
  <si>
    <t>013163000R</t>
  </si>
  <si>
    <t>Zpracování provozního a kanalizačního řádu</t>
  </si>
  <si>
    <t>-344880655</t>
  </si>
  <si>
    <t>013254000</t>
  </si>
  <si>
    <t>Dokumentace skutečného provedení stavby</t>
  </si>
  <si>
    <t>-1156041394</t>
  </si>
  <si>
    <t>https://podminky.urs.cz/item/CS_URS_2023_02/013254000</t>
  </si>
  <si>
    <t>VRN3</t>
  </si>
  <si>
    <t>Zařízení staveniště</t>
  </si>
  <si>
    <t>030001000</t>
  </si>
  <si>
    <t>1216875605</t>
  </si>
  <si>
    <t>https://podminky.urs.cz/item/CS_URS_2023_02/030001000</t>
  </si>
  <si>
    <t>Poznámka k položce:_x000d_
- úprava plochy pro ZS, zajištění energií, zřízení vybavení, oplocení, osvětlení a zabezpečení, zrušení ZS</t>
  </si>
  <si>
    <t>VRN4</t>
  </si>
  <si>
    <t>Inženýrská činnost</t>
  </si>
  <si>
    <t>043103000</t>
  </si>
  <si>
    <t>Zkoušky bez rozlišení</t>
  </si>
  <si>
    <t>1035120987</t>
  </si>
  <si>
    <t>https://podminky.urs.cz/item/CS_URS_2023_02/043103000</t>
  </si>
  <si>
    <t>Poznámka k položce:_x000d_
- vyzkoušení a komplexní zkoušky dodaného technologického vystrojení, zařízení a strojů v rozsahu nutném k ověření úplnosti a správnosti funkce</t>
  </si>
  <si>
    <t>043194000</t>
  </si>
  <si>
    <t>Ostatní zkoušky</t>
  </si>
  <si>
    <t>-104108701</t>
  </si>
  <si>
    <t>https://podminky.urs.cz/item/CS_URS_2023_02/043194000</t>
  </si>
  <si>
    <t>Poznámka k položce:_x000d_
- např. provedení hutnících zkoušek v komunikacích</t>
  </si>
  <si>
    <t>049103000</t>
  </si>
  <si>
    <t>Náklady vzniklé v souvislosti s realizací stavby</t>
  </si>
  <si>
    <t>1034866364</t>
  </si>
  <si>
    <t>https://podminky.urs.cz/item/CS_URS_2023_02/049103000</t>
  </si>
  <si>
    <t>Poznámka k položce:_x000d_
- náklady na dočasný zábor pozemků_x000d_
- úhrada oprávněných poplatků</t>
  </si>
  <si>
    <t>VRN7</t>
  </si>
  <si>
    <t>Provozní vlivy</t>
  </si>
  <si>
    <t>072002000</t>
  </si>
  <si>
    <t>Silniční provoz</t>
  </si>
  <si>
    <t>-862409403</t>
  </si>
  <si>
    <t>https://podminky.urs.cz/item/CS_URS_2023_02/072002000</t>
  </si>
  <si>
    <t>Poznámka k položce:_x000d_
- omezení dopravy v místě stavby_x000d_
- dopravně inženýrské opatření - zřízení, údržba, přemístění a odstranění dočasného dopravního značení po dobu výstavby _x000d_
- projednání dopravního značení k dopravním omezením s pověřenými organizacemi</t>
  </si>
  <si>
    <t>VRN9</t>
  </si>
  <si>
    <t>Ostatní náklady</t>
  </si>
  <si>
    <t>091002000</t>
  </si>
  <si>
    <t>Ostatní náklady související s objektem</t>
  </si>
  <si>
    <t>-1647299446</t>
  </si>
  <si>
    <t>https://podminky.urs.cz/item/CS_URS_2023_02/091002000</t>
  </si>
  <si>
    <t>Poznámka k položce:_x000d_
- zřízení a zabezpečení provizorních vstupů a vjezdů ke stávajícím objektům po dobu výstavby</t>
  </si>
  <si>
    <t>091504000</t>
  </si>
  <si>
    <t>Náklady související s publikační činností</t>
  </si>
  <si>
    <t>940113298</t>
  </si>
  <si>
    <t>https://podminky.urs.cz/item/CS_URS_2023_02/091504000</t>
  </si>
  <si>
    <t>Poznámka k položce:_x000d_
propagace stavby= billboard a deska</t>
  </si>
  <si>
    <t>SEZNAM FIGUR</t>
  </si>
  <si>
    <t>Výměra</t>
  </si>
  <si>
    <t>05/ 05a</t>
  </si>
  <si>
    <t>Použití figury:</t>
  </si>
  <si>
    <t>Hloubení jam nezapažených v hornině třídy těžitelnosti I skupiny 1 a 2 objem do 20 m3 strojně</t>
  </si>
  <si>
    <t>Vodorovné přemístění přes 500 do 1000 m výkopku/sypaniny z horniny třídy těžitelnosti I skupiny 1 až 3</t>
  </si>
  <si>
    <t>Poplatek za uložení zeminy a kamení na recyklační skládce (skládkovné) kód odpadu 17 05 04</t>
  </si>
  <si>
    <t>Cementový postřik vnitřních stěn nanášený celoplošně ručně</t>
  </si>
  <si>
    <t>Potažení vnitřních stěn sklovláknitým pletivem vtlačeným do tenkovrstvé hmoty</t>
  </si>
  <si>
    <t>Vápenocementová omítka štuková dvouvrstvá vnitřních stěn nanášená ručně</t>
  </si>
  <si>
    <t>Základní akrylátová jednonásobná bezbarvá penetrace podkladu v místnostech v do 3,80 m</t>
  </si>
  <si>
    <t>Dvojnásobné bílé malby ze směsí za sucha dobře otěruvzdorných v místnostech do 3,80 m</t>
  </si>
  <si>
    <t>Cementový postřik vnějších podhledů nanášený celoplošně ručně</t>
  </si>
  <si>
    <t>Potažení vnějších podhledů sklovláknitým pletivem vtlačeným do tenkovrstvé hmoty</t>
  </si>
  <si>
    <t>Penetrační silikonový nátěr vnějších pastovitých tenkovrstvých omítek podhledů</t>
  </si>
  <si>
    <t>Tenkovrstvá silikonová zrnitá omítka zrnitost 2,0 mm vnějších podhledů</t>
  </si>
  <si>
    <t>Cementový postřik vnějších stěn nanášený celoplošně ručně</t>
  </si>
  <si>
    <t>Potažení vnějších stěn sklovláknitým pletivem vtlačeným do tenkovrstvé hmoty</t>
  </si>
  <si>
    <t>Penetrační silikonový nátěr vnějších pastovitých tenkovrstvých omítek stěn</t>
  </si>
  <si>
    <t>Tenkovrstvá silikonová zrnitá omítka zrnitost 2,0 mm vnějších stěn</t>
  </si>
  <si>
    <t>Tenkovrstvá akrylátová mozaiková střednězrnná omítka vnějších stěn</t>
  </si>
  <si>
    <t>Penetrační akrylátový nátěr vnějších mozaikových tenkovrstvých omítek stěn</t>
  </si>
  <si>
    <t>Montáž kontaktního zateplení vnějších stěn lepením a mechanickým kotvením polystyrénových desek do betonu a zdiva tl přes 80 do 120 mm</t>
  </si>
  <si>
    <t>Hloubení rýh nezapažených š do 800 mm v hornině třídy těžitelnosti I skupiny 1 a 2 objem do 20 m3 strojně</t>
  </si>
  <si>
    <t>SDK podhled deska 1xH2 12,5 s izolací dvouvrstvá spodní kce profil CD+UD</t>
  </si>
  <si>
    <t>SDK podhled základní penetrační nátěr</t>
  </si>
  <si>
    <t>Provedení izolace proti zemní vlhkosti vodorovné za studena nátěrem penetračním</t>
  </si>
  <si>
    <t>Provedení izolace proti zemní vlhkosti pásy přitavením vodorovné NAIP</t>
  </si>
  <si>
    <t>Montáž izolace tepelné vrchem stropů volně kladenými rohožemi, pásy, dílci, deskami</t>
  </si>
  <si>
    <t>Montáž vázaných kcí krovů pravidelných z hraněného řeziva průřezové pl přes 50 do 120 cm2</t>
  </si>
  <si>
    <t>Impregnace řeziva proti dřevokaznému hmyzu, houbám a plísním máčením třída ohrožení 3 a 4</t>
  </si>
  <si>
    <t>Spojovací prostředky krovů, bednění, laťování, nadstřešních konstrukcí</t>
  </si>
  <si>
    <t>Montáž vázaných kcí krovů pravidelných z hraněného řeziva průřezové pl přes 120 do 224 cm2</t>
  </si>
  <si>
    <t>Montáž bednění střech rovných a šikmých sklonu do 60° z hrubých prken na sraz tl do 32 mm</t>
  </si>
  <si>
    <t>Krytina střechy rovné drážkováním ze svitků z Pz plechu s povrchovou úpravou do rš 670 mm sklonu do 30°</t>
  </si>
  <si>
    <t>Příplatek k cenám krytiny z Pz plechu s povrchovou úpravou za těsnění drážek sklonu do 10°</t>
  </si>
  <si>
    <t>Montáž podkladního vyrovnávacího pásu</t>
  </si>
  <si>
    <t>Mazanina tl přes 50 do 80 mm z betonu prostého bez zvýšených nároků na prostředí tř. C 20/25</t>
  </si>
  <si>
    <t>Příplatek k mazanině tl přes 50 do 80 mm za přehlazení povrchu</t>
  </si>
  <si>
    <t>Montáž izolace tepelné podlah volně kladenými rohožemi, pásy, dílci, deskami 1 vrstva</t>
  </si>
  <si>
    <t>Montáž izolace tepelné podlah, stropů vrchem nebo střech překrytí separační fólií z PE</t>
  </si>
  <si>
    <t>Nátěr penetrační na podlahu</t>
  </si>
  <si>
    <t>Montáž podlah keramických hladkých lepených cementovým flexibilním lepidlem přes 9 do 12 ks/m2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</si>
  <si>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</si>
  <si>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</si>
  <si>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</si>
  <si>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</si>
  <si>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</si>
  <si>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</si>
  <si>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</si>
  <si>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</si>
  <si>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</si>
  <si>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</si>
  <si>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</si>
  <si>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</si>
  <si>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</si>
  <si>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Provozní soubor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</si>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</sst>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i/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color rgb="FF000000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5" fillId="0" borderId="0" applyNumberFormat="0" applyFill="0" applyBorder="0" applyAlignment="0" applyProtection="0"/>
  </cellStyleXfs>
  <cellXfs count="4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/>
    <xf numFmtId="0" fontId="12" fillId="0" borderId="0" xfId="0" applyFont="1" applyAlignment="1" applyProtection="1"/>
    <xf numFmtId="0" fontId="12" fillId="0" borderId="0" xfId="0" applyFont="1" applyAlignment="1" applyProtection="1">
      <alignment horizontal="left"/>
    </xf>
    <xf numFmtId="0" fontId="12" fillId="0" borderId="0" xfId="0" applyFont="1" applyAlignment="1" applyProtection="1">
      <protection locked="0"/>
    </xf>
    <xf numFmtId="4" fontId="12" fillId="0" borderId="0" xfId="0" applyNumberFormat="1" applyFont="1" applyAlignment="1" applyProtection="1"/>
    <xf numFmtId="0" fontId="12" fillId="0" borderId="4" xfId="0" applyFont="1" applyBorder="1" applyAlignment="1"/>
    <xf numFmtId="0" fontId="12" fillId="0" borderId="15" xfId="0" applyFont="1" applyBorder="1" applyAlignment="1" applyProtection="1"/>
    <xf numFmtId="0" fontId="12" fillId="0" borderId="0" xfId="0" applyFont="1" applyBorder="1" applyAlignment="1" applyProtection="1"/>
    <xf numFmtId="166" fontId="12" fillId="0" borderId="0" xfId="0" applyNumberFormat="1" applyFont="1" applyBorder="1" applyAlignment="1" applyProtection="1"/>
    <xf numFmtId="166" fontId="12" fillId="0" borderId="16" xfId="0" applyNumberFormat="1" applyFont="1" applyBorder="1" applyAlignment="1" applyProtection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39" fillId="2" borderId="20" xfId="0" applyFont="1" applyFill="1" applyBorder="1" applyAlignment="1" applyProtection="1">
      <alignment horizontal="left" vertical="center"/>
      <protection locked="0"/>
    </xf>
    <xf numFmtId="0" fontId="39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42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3" fillId="0" borderId="17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6" fillId="0" borderId="29" xfId="0" applyFont="1" applyBorder="1" applyAlignment="1">
      <alignment horizontal="left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horizontal="left" vertical="center" wrapText="1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53" fillId="0" borderId="27" xfId="0" applyFont="1" applyBorder="1" applyAlignment="1" applyProtection="1">
      <alignment horizontal="left" vertical="center"/>
    </xf>
    <xf numFmtId="0" fontId="54" fillId="0" borderId="1" xfId="0" applyFont="1" applyBorder="1" applyAlignment="1" applyProtection="1">
      <alignment vertical="top"/>
    </xf>
    <xf numFmtId="0" fontId="54" fillId="0" borderId="1" xfId="0" applyFont="1" applyBorder="1" applyAlignment="1" applyProtection="1">
      <alignment horizontal="left" vertical="center"/>
    </xf>
    <xf numFmtId="0" fontId="54" fillId="0" borderId="1" xfId="0" applyFont="1" applyBorder="1" applyAlignment="1" applyProtection="1">
      <alignment horizontal="center" vertical="center"/>
    </xf>
    <xf numFmtId="49" fontId="54" fillId="0" borderId="1" xfId="0" applyNumberFormat="1" applyFont="1" applyBorder="1" applyAlignment="1" applyProtection="1">
      <alignment horizontal="left" vertical="center"/>
    </xf>
    <xf numFmtId="0" fontId="5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 applyAlignment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1303000" TargetMode="External" /><Relationship Id="rId2" Type="http://schemas.openxmlformats.org/officeDocument/2006/relationships/hyperlink" Target="https://podminky.urs.cz/item/CS_URS_2023_02/012103000" TargetMode="External" /><Relationship Id="rId3" Type="http://schemas.openxmlformats.org/officeDocument/2006/relationships/hyperlink" Target="https://podminky.urs.cz/item/CS_URS_2023_02/012303000" TargetMode="External" /><Relationship Id="rId4" Type="http://schemas.openxmlformats.org/officeDocument/2006/relationships/hyperlink" Target="https://podminky.urs.cz/item/CS_URS_2023_02/013103000" TargetMode="External" /><Relationship Id="rId5" Type="http://schemas.openxmlformats.org/officeDocument/2006/relationships/hyperlink" Target="https://podminky.urs.cz/item/CS_URS_2023_02/013254000" TargetMode="External" /><Relationship Id="rId6" Type="http://schemas.openxmlformats.org/officeDocument/2006/relationships/hyperlink" Target="https://podminky.urs.cz/item/CS_URS_2023_02/030001000" TargetMode="External" /><Relationship Id="rId7" Type="http://schemas.openxmlformats.org/officeDocument/2006/relationships/hyperlink" Target="https://podminky.urs.cz/item/CS_URS_2023_02/043103000" TargetMode="External" /><Relationship Id="rId8" Type="http://schemas.openxmlformats.org/officeDocument/2006/relationships/hyperlink" Target="https://podminky.urs.cz/item/CS_URS_2023_02/043194000" TargetMode="External" /><Relationship Id="rId9" Type="http://schemas.openxmlformats.org/officeDocument/2006/relationships/hyperlink" Target="https://podminky.urs.cz/item/CS_URS_2023_02/049103000" TargetMode="External" /><Relationship Id="rId10" Type="http://schemas.openxmlformats.org/officeDocument/2006/relationships/hyperlink" Target="https://podminky.urs.cz/item/CS_URS_2023_02/072002000" TargetMode="External" /><Relationship Id="rId11" Type="http://schemas.openxmlformats.org/officeDocument/2006/relationships/hyperlink" Target="https://podminky.urs.cz/item/CS_URS_2023_02/091002000" TargetMode="External" /><Relationship Id="rId12" Type="http://schemas.openxmlformats.org/officeDocument/2006/relationships/hyperlink" Target="https://podminky.urs.cz/item/CS_URS_2023_02/091504000" TargetMode="External" /><Relationship Id="rId13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5101201" TargetMode="External" /><Relationship Id="rId2" Type="http://schemas.openxmlformats.org/officeDocument/2006/relationships/hyperlink" Target="https://podminky.urs.cz/item/CS_URS_2023_02/115101301" TargetMode="External" /><Relationship Id="rId3" Type="http://schemas.openxmlformats.org/officeDocument/2006/relationships/hyperlink" Target="https://podminky.urs.cz/item/CS_URS_2023_02/119001405" TargetMode="External" /><Relationship Id="rId4" Type="http://schemas.openxmlformats.org/officeDocument/2006/relationships/hyperlink" Target="https://podminky.urs.cz/item/CS_URS_2023_02/119001412" TargetMode="External" /><Relationship Id="rId5" Type="http://schemas.openxmlformats.org/officeDocument/2006/relationships/hyperlink" Target="https://podminky.urs.cz/item/CS_URS_2023_02/119001421" TargetMode="External" /><Relationship Id="rId6" Type="http://schemas.openxmlformats.org/officeDocument/2006/relationships/hyperlink" Target="https://podminky.urs.cz/item/CS_URS_2023_02/129001101" TargetMode="External" /><Relationship Id="rId7" Type="http://schemas.openxmlformats.org/officeDocument/2006/relationships/hyperlink" Target="https://podminky.urs.cz/item/CS_URS_2023_02/131151204" TargetMode="External" /><Relationship Id="rId8" Type="http://schemas.openxmlformats.org/officeDocument/2006/relationships/hyperlink" Target="https://podminky.urs.cz/item/CS_URS_2023_02/131251203" TargetMode="External" /><Relationship Id="rId9" Type="http://schemas.openxmlformats.org/officeDocument/2006/relationships/hyperlink" Target="https://podminky.urs.cz/item/CS_URS_2023_02/131351202" TargetMode="External" /><Relationship Id="rId10" Type="http://schemas.openxmlformats.org/officeDocument/2006/relationships/hyperlink" Target="https://podminky.urs.cz/item/CS_URS_2023_02/132154204" TargetMode="External" /><Relationship Id="rId11" Type="http://schemas.openxmlformats.org/officeDocument/2006/relationships/hyperlink" Target="https://podminky.urs.cz/item/CS_URS_2023_02/132254204" TargetMode="External" /><Relationship Id="rId12" Type="http://schemas.openxmlformats.org/officeDocument/2006/relationships/hyperlink" Target="https://podminky.urs.cz/item/CS_URS_2023_02/132354204" TargetMode="External" /><Relationship Id="rId13" Type="http://schemas.openxmlformats.org/officeDocument/2006/relationships/hyperlink" Target="https://podminky.urs.cz/item/CS_URS_2023_02/151201101" TargetMode="External" /><Relationship Id="rId14" Type="http://schemas.openxmlformats.org/officeDocument/2006/relationships/hyperlink" Target="https://podminky.urs.cz/item/CS_URS_2023_02/151201102" TargetMode="External" /><Relationship Id="rId15" Type="http://schemas.openxmlformats.org/officeDocument/2006/relationships/hyperlink" Target="https://podminky.urs.cz/item/CS_URS_2023_02/151201111" TargetMode="External" /><Relationship Id="rId16" Type="http://schemas.openxmlformats.org/officeDocument/2006/relationships/hyperlink" Target="https://podminky.urs.cz/item/CS_URS_2023_02/151201112" TargetMode="External" /><Relationship Id="rId17" Type="http://schemas.openxmlformats.org/officeDocument/2006/relationships/hyperlink" Target="https://podminky.urs.cz/item/CS_URS_2023_02/151201201" TargetMode="External" /><Relationship Id="rId18" Type="http://schemas.openxmlformats.org/officeDocument/2006/relationships/hyperlink" Target="https://podminky.urs.cz/item/CS_URS_2023_02/151201202" TargetMode="External" /><Relationship Id="rId19" Type="http://schemas.openxmlformats.org/officeDocument/2006/relationships/hyperlink" Target="https://podminky.urs.cz/item/CS_URS_2023_02/151201211" TargetMode="External" /><Relationship Id="rId20" Type="http://schemas.openxmlformats.org/officeDocument/2006/relationships/hyperlink" Target="https://podminky.urs.cz/item/CS_URS_2023_02/151201212" TargetMode="External" /><Relationship Id="rId21" Type="http://schemas.openxmlformats.org/officeDocument/2006/relationships/hyperlink" Target="https://podminky.urs.cz/item/CS_URS_2023_02/151201301" TargetMode="External" /><Relationship Id="rId22" Type="http://schemas.openxmlformats.org/officeDocument/2006/relationships/hyperlink" Target="https://podminky.urs.cz/item/CS_URS_2023_02/151201302" TargetMode="External" /><Relationship Id="rId23" Type="http://schemas.openxmlformats.org/officeDocument/2006/relationships/hyperlink" Target="https://podminky.urs.cz/item/CS_URS_2023_02/151201311" TargetMode="External" /><Relationship Id="rId24" Type="http://schemas.openxmlformats.org/officeDocument/2006/relationships/hyperlink" Target="https://podminky.urs.cz/item/CS_URS_2023_02/151201312" TargetMode="External" /><Relationship Id="rId25" Type="http://schemas.openxmlformats.org/officeDocument/2006/relationships/hyperlink" Target="https://podminky.urs.cz/item/CS_URS_2023_02/162751117" TargetMode="External" /><Relationship Id="rId26" Type="http://schemas.openxmlformats.org/officeDocument/2006/relationships/hyperlink" Target="https://podminky.urs.cz/item/CS_URS_2023_02/162751137" TargetMode="External" /><Relationship Id="rId27" Type="http://schemas.openxmlformats.org/officeDocument/2006/relationships/hyperlink" Target="https://podminky.urs.cz/item/CS_URS_2023_02/167151111" TargetMode="External" /><Relationship Id="rId28" Type="http://schemas.openxmlformats.org/officeDocument/2006/relationships/hyperlink" Target="https://podminky.urs.cz/item/CS_URS_2023_02/171201201" TargetMode="External" /><Relationship Id="rId29" Type="http://schemas.openxmlformats.org/officeDocument/2006/relationships/hyperlink" Target="https://podminky.urs.cz/item/CS_URS_2023_02/171201231" TargetMode="External" /><Relationship Id="rId30" Type="http://schemas.openxmlformats.org/officeDocument/2006/relationships/hyperlink" Target="https://podminky.urs.cz/item/CS_URS_2023_02/174101101" TargetMode="External" /><Relationship Id="rId31" Type="http://schemas.openxmlformats.org/officeDocument/2006/relationships/hyperlink" Target="https://podminky.urs.cz/item/CS_URS_2023_02/175151101" TargetMode="External" /><Relationship Id="rId32" Type="http://schemas.openxmlformats.org/officeDocument/2006/relationships/hyperlink" Target="https://podminky.urs.cz/item/CS_URS_2023_02/275234221" TargetMode="External" /><Relationship Id="rId33" Type="http://schemas.openxmlformats.org/officeDocument/2006/relationships/hyperlink" Target="https://podminky.urs.cz/item/CS_URS_2023_02/359901111" TargetMode="External" /><Relationship Id="rId34" Type="http://schemas.openxmlformats.org/officeDocument/2006/relationships/hyperlink" Target="https://podminky.urs.cz/item/CS_URS_2023_02/359901211" TargetMode="External" /><Relationship Id="rId35" Type="http://schemas.openxmlformats.org/officeDocument/2006/relationships/hyperlink" Target="https://podminky.urs.cz/item/CS_URS_2023_02/451572111" TargetMode="External" /><Relationship Id="rId36" Type="http://schemas.openxmlformats.org/officeDocument/2006/relationships/hyperlink" Target="https://podminky.urs.cz/item/CS_URS_2023_02/452112112" TargetMode="External" /><Relationship Id="rId37" Type="http://schemas.openxmlformats.org/officeDocument/2006/relationships/hyperlink" Target="https://podminky.urs.cz/item/CS_URS_2023_02/452112122" TargetMode="External" /><Relationship Id="rId38" Type="http://schemas.openxmlformats.org/officeDocument/2006/relationships/hyperlink" Target="https://podminky.urs.cz/item/CS_URS_2023_02/452321162" TargetMode="External" /><Relationship Id="rId39" Type="http://schemas.openxmlformats.org/officeDocument/2006/relationships/hyperlink" Target="https://podminky.urs.cz/item/CS_URS_2023_02/452351101" TargetMode="External" /><Relationship Id="rId40" Type="http://schemas.openxmlformats.org/officeDocument/2006/relationships/hyperlink" Target="https://podminky.urs.cz/item/CS_URS_2023_02/452368211" TargetMode="External" /><Relationship Id="rId41" Type="http://schemas.openxmlformats.org/officeDocument/2006/relationships/hyperlink" Target="https://podminky.urs.cz/item/CS_URS_2023_02/852242122" TargetMode="External" /><Relationship Id="rId42" Type="http://schemas.openxmlformats.org/officeDocument/2006/relationships/hyperlink" Target="https://podminky.urs.cz/item/CS_URS_2023_02/857231141" TargetMode="External" /><Relationship Id="rId43" Type="http://schemas.openxmlformats.org/officeDocument/2006/relationships/hyperlink" Target="https://podminky.urs.cz/item/CS_URS_2023_02/857242122" TargetMode="External" /><Relationship Id="rId44" Type="http://schemas.openxmlformats.org/officeDocument/2006/relationships/hyperlink" Target="https://podminky.urs.cz/item/CS_URS_2023_02/857244122" TargetMode="External" /><Relationship Id="rId45" Type="http://schemas.openxmlformats.org/officeDocument/2006/relationships/hyperlink" Target="https://podminky.urs.cz/item/CS_URS_2023_02/857251141" TargetMode="External" /><Relationship Id="rId46" Type="http://schemas.openxmlformats.org/officeDocument/2006/relationships/hyperlink" Target="https://podminky.urs.cz/item/CS_URS_2023_02/871234201" TargetMode="External" /><Relationship Id="rId47" Type="http://schemas.openxmlformats.org/officeDocument/2006/relationships/hyperlink" Target="https://podminky.urs.cz/item/CS_URS_2023_02/871254202" TargetMode="External" /><Relationship Id="rId48" Type="http://schemas.openxmlformats.org/officeDocument/2006/relationships/hyperlink" Target="https://podminky.urs.cz/item/CS_URS_2023_02/871351221" TargetMode="External" /><Relationship Id="rId49" Type="http://schemas.openxmlformats.org/officeDocument/2006/relationships/hyperlink" Target="https://podminky.urs.cz/item/CS_URS_2023_02/871363121" TargetMode="External" /><Relationship Id="rId50" Type="http://schemas.openxmlformats.org/officeDocument/2006/relationships/hyperlink" Target="https://podminky.urs.cz/item/CS_URS_2023_02/877241101" TargetMode="External" /><Relationship Id="rId51" Type="http://schemas.openxmlformats.org/officeDocument/2006/relationships/hyperlink" Target="https://podminky.urs.cz/item/CS_URS_2023_02/877241110" TargetMode="External" /><Relationship Id="rId52" Type="http://schemas.openxmlformats.org/officeDocument/2006/relationships/hyperlink" Target="https://podminky.urs.cz/item/CS_URS_2023_02/891242631" TargetMode="External" /><Relationship Id="rId53" Type="http://schemas.openxmlformats.org/officeDocument/2006/relationships/hyperlink" Target="https://podminky.urs.cz/item/CS_URS_2023_02/891212695" TargetMode="External" /><Relationship Id="rId54" Type="http://schemas.openxmlformats.org/officeDocument/2006/relationships/hyperlink" Target="https://podminky.urs.cz/item/CS_URS_2023_02/891242222" TargetMode="External" /><Relationship Id="rId55" Type="http://schemas.openxmlformats.org/officeDocument/2006/relationships/hyperlink" Target="https://podminky.urs.cz/item/CS_URS_2023_02/891244121" TargetMode="External" /><Relationship Id="rId56" Type="http://schemas.openxmlformats.org/officeDocument/2006/relationships/hyperlink" Target="https://podminky.urs.cz/item/CS_URS_2023_02/892241111" TargetMode="External" /><Relationship Id="rId57" Type="http://schemas.openxmlformats.org/officeDocument/2006/relationships/hyperlink" Target="https://podminky.urs.cz/item/CS_URS_2023_02/892381111" TargetMode="External" /><Relationship Id="rId58" Type="http://schemas.openxmlformats.org/officeDocument/2006/relationships/hyperlink" Target="https://podminky.urs.cz/item/CS_URS_2023_02/894410101" TargetMode="External" /><Relationship Id="rId59" Type="http://schemas.openxmlformats.org/officeDocument/2006/relationships/hyperlink" Target="https://podminky.urs.cz/item/CS_URS_2023_02/894410212" TargetMode="External" /><Relationship Id="rId60" Type="http://schemas.openxmlformats.org/officeDocument/2006/relationships/hyperlink" Target="https://podminky.urs.cz/item/CS_URS_2023_02/894412411" TargetMode="External" /><Relationship Id="rId61" Type="http://schemas.openxmlformats.org/officeDocument/2006/relationships/hyperlink" Target="https://podminky.urs.cz/item/CS_URS_2023_02/899104112" TargetMode="External" /><Relationship Id="rId62" Type="http://schemas.openxmlformats.org/officeDocument/2006/relationships/hyperlink" Target="https://podminky.urs.cz/item/CS_URS_2023_02/899713111" TargetMode="External" /><Relationship Id="rId63" Type="http://schemas.openxmlformats.org/officeDocument/2006/relationships/hyperlink" Target="https://podminky.urs.cz/item/CS_URS_2023_02/899722112" TargetMode="External" /><Relationship Id="rId64" Type="http://schemas.openxmlformats.org/officeDocument/2006/relationships/hyperlink" Target="https://podminky.urs.cz/item/CS_URS_2023_02/899913134" TargetMode="External" /><Relationship Id="rId65" Type="http://schemas.openxmlformats.org/officeDocument/2006/relationships/hyperlink" Target="https://podminky.urs.cz/item/CS_URS_2023_02/998276101" TargetMode="External" /><Relationship Id="rId66" Type="http://schemas.openxmlformats.org/officeDocument/2006/relationships/hyperlink" Target="https://podminky.urs.cz/item/CS_URS_2023_02/711192201" TargetMode="External" /><Relationship Id="rId67" Type="http://schemas.openxmlformats.org/officeDocument/2006/relationships/hyperlink" Target="https://podminky.urs.cz/item/CS_URS_2023_02/998711101" TargetMode="External" /><Relationship Id="rId68" Type="http://schemas.openxmlformats.org/officeDocument/2006/relationships/hyperlink" Target="https://podminky.urs.cz/item/CS_URS_2023_02/767861001" TargetMode="External" /><Relationship Id="rId69" Type="http://schemas.openxmlformats.org/officeDocument/2006/relationships/hyperlink" Target="https://podminky.urs.cz/item/CS_URS_2023_02/767861011" TargetMode="External" /><Relationship Id="rId70" Type="http://schemas.openxmlformats.org/officeDocument/2006/relationships/hyperlink" Target="https://podminky.urs.cz/item/CS_URS_2023_02/998767101" TargetMode="External" /><Relationship Id="rId7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5101201" TargetMode="External" /><Relationship Id="rId2" Type="http://schemas.openxmlformats.org/officeDocument/2006/relationships/hyperlink" Target="https://podminky.urs.cz/item/CS_URS_2023_02/115101301" TargetMode="External" /><Relationship Id="rId3" Type="http://schemas.openxmlformats.org/officeDocument/2006/relationships/hyperlink" Target="https://podminky.urs.cz/item/CS_URS_2023_02/119001405" TargetMode="External" /><Relationship Id="rId4" Type="http://schemas.openxmlformats.org/officeDocument/2006/relationships/hyperlink" Target="https://podminky.urs.cz/item/CS_URS_2023_02/119001412" TargetMode="External" /><Relationship Id="rId5" Type="http://schemas.openxmlformats.org/officeDocument/2006/relationships/hyperlink" Target="https://podminky.urs.cz/item/CS_URS_2023_02/119001421" TargetMode="External" /><Relationship Id="rId6" Type="http://schemas.openxmlformats.org/officeDocument/2006/relationships/hyperlink" Target="https://podminky.urs.cz/item/CS_URS_2023_02/122151101" TargetMode="External" /><Relationship Id="rId7" Type="http://schemas.openxmlformats.org/officeDocument/2006/relationships/hyperlink" Target="https://podminky.urs.cz/item/CS_URS_2023_02/129001101" TargetMode="External" /><Relationship Id="rId8" Type="http://schemas.openxmlformats.org/officeDocument/2006/relationships/hyperlink" Target="https://podminky.urs.cz/item/CS_URS_2023_02/131151203" TargetMode="External" /><Relationship Id="rId9" Type="http://schemas.openxmlformats.org/officeDocument/2006/relationships/hyperlink" Target="https://podminky.urs.cz/item/CS_URS_2023_02/131251203" TargetMode="External" /><Relationship Id="rId10" Type="http://schemas.openxmlformats.org/officeDocument/2006/relationships/hyperlink" Target="https://podminky.urs.cz/item/CS_URS_2023_02/131351202" TargetMode="External" /><Relationship Id="rId11" Type="http://schemas.openxmlformats.org/officeDocument/2006/relationships/hyperlink" Target="https://podminky.urs.cz/item/CS_URS_2023_02/132151251" TargetMode="External" /><Relationship Id="rId12" Type="http://schemas.openxmlformats.org/officeDocument/2006/relationships/hyperlink" Target="https://podminky.urs.cz/item/CS_URS_2023_02/132154205" TargetMode="External" /><Relationship Id="rId13" Type="http://schemas.openxmlformats.org/officeDocument/2006/relationships/hyperlink" Target="https://podminky.urs.cz/item/CS_URS_2023_02/132254205" TargetMode="External" /><Relationship Id="rId14" Type="http://schemas.openxmlformats.org/officeDocument/2006/relationships/hyperlink" Target="https://podminky.urs.cz/item/CS_URS_2023_02/132354204" TargetMode="External" /><Relationship Id="rId15" Type="http://schemas.openxmlformats.org/officeDocument/2006/relationships/hyperlink" Target="https://podminky.urs.cz/item/CS_URS_2023_02/151201101" TargetMode="External" /><Relationship Id="rId16" Type="http://schemas.openxmlformats.org/officeDocument/2006/relationships/hyperlink" Target="https://podminky.urs.cz/item/CS_URS_2023_02/151201102" TargetMode="External" /><Relationship Id="rId17" Type="http://schemas.openxmlformats.org/officeDocument/2006/relationships/hyperlink" Target="https://podminky.urs.cz/item/CS_URS_2023_02/151201111" TargetMode="External" /><Relationship Id="rId18" Type="http://schemas.openxmlformats.org/officeDocument/2006/relationships/hyperlink" Target="https://podminky.urs.cz/item/CS_URS_2023_02/151201112" TargetMode="External" /><Relationship Id="rId19" Type="http://schemas.openxmlformats.org/officeDocument/2006/relationships/hyperlink" Target="https://podminky.urs.cz/item/CS_URS_2023_02/151201201" TargetMode="External" /><Relationship Id="rId20" Type="http://schemas.openxmlformats.org/officeDocument/2006/relationships/hyperlink" Target="https://podminky.urs.cz/item/CS_URS_2023_02/151201211" TargetMode="External" /><Relationship Id="rId21" Type="http://schemas.openxmlformats.org/officeDocument/2006/relationships/hyperlink" Target="https://podminky.urs.cz/item/CS_URS_2023_02/151201301" TargetMode="External" /><Relationship Id="rId22" Type="http://schemas.openxmlformats.org/officeDocument/2006/relationships/hyperlink" Target="https://podminky.urs.cz/item/CS_URS_2023_02/151201311" TargetMode="External" /><Relationship Id="rId23" Type="http://schemas.openxmlformats.org/officeDocument/2006/relationships/hyperlink" Target="https://podminky.urs.cz/item/CS_URS_2023_02/162751117" TargetMode="External" /><Relationship Id="rId24" Type="http://schemas.openxmlformats.org/officeDocument/2006/relationships/hyperlink" Target="https://podminky.urs.cz/item/CS_URS_2023_02/162751137" TargetMode="External" /><Relationship Id="rId25" Type="http://schemas.openxmlformats.org/officeDocument/2006/relationships/hyperlink" Target="https://podminky.urs.cz/item/CS_URS_2023_02/167151111" TargetMode="External" /><Relationship Id="rId26" Type="http://schemas.openxmlformats.org/officeDocument/2006/relationships/hyperlink" Target="https://podminky.urs.cz/item/CS_URS_2023_02/171201231" TargetMode="External" /><Relationship Id="rId27" Type="http://schemas.openxmlformats.org/officeDocument/2006/relationships/hyperlink" Target="https://podminky.urs.cz/item/CS_URS_2023_02/359901111" TargetMode="External" /><Relationship Id="rId28" Type="http://schemas.openxmlformats.org/officeDocument/2006/relationships/hyperlink" Target="https://podminky.urs.cz/item/CS_URS_2023_02/359901211" TargetMode="External" /><Relationship Id="rId29" Type="http://schemas.openxmlformats.org/officeDocument/2006/relationships/hyperlink" Target="https://podminky.urs.cz/item/CS_URS_2023_02/451571111" TargetMode="External" /><Relationship Id="rId30" Type="http://schemas.openxmlformats.org/officeDocument/2006/relationships/hyperlink" Target="https://podminky.urs.cz/item/CS_URS_2023_02/451572111" TargetMode="External" /><Relationship Id="rId31" Type="http://schemas.openxmlformats.org/officeDocument/2006/relationships/hyperlink" Target="https://podminky.urs.cz/item/CS_URS_2023_02/452112112" TargetMode="External" /><Relationship Id="rId32" Type="http://schemas.openxmlformats.org/officeDocument/2006/relationships/hyperlink" Target="https://podminky.urs.cz/item/CS_URS_2023_02/452112122" TargetMode="External" /><Relationship Id="rId33" Type="http://schemas.openxmlformats.org/officeDocument/2006/relationships/hyperlink" Target="https://podminky.urs.cz/item/CS_URS_2023_02/461211711" TargetMode="External" /><Relationship Id="rId34" Type="http://schemas.openxmlformats.org/officeDocument/2006/relationships/hyperlink" Target="https://podminky.urs.cz/item/CS_URS_2023_02/463212111" TargetMode="External" /><Relationship Id="rId35" Type="http://schemas.openxmlformats.org/officeDocument/2006/relationships/hyperlink" Target="https://podminky.urs.cz/item/CS_URS_2023_02/463212191" TargetMode="External" /><Relationship Id="rId36" Type="http://schemas.openxmlformats.org/officeDocument/2006/relationships/hyperlink" Target="https://podminky.urs.cz/item/CS_URS_2023_02/465513127" TargetMode="External" /><Relationship Id="rId37" Type="http://schemas.openxmlformats.org/officeDocument/2006/relationships/hyperlink" Target="https://podminky.urs.cz/item/CS_URS_2023_02/871353121" TargetMode="External" /><Relationship Id="rId38" Type="http://schemas.openxmlformats.org/officeDocument/2006/relationships/hyperlink" Target="https://podminky.urs.cz/item/CS_URS_2023_02/871363121" TargetMode="External" /><Relationship Id="rId39" Type="http://schemas.openxmlformats.org/officeDocument/2006/relationships/hyperlink" Target="https://podminky.urs.cz/item/CS_URS_2023_02/877365221" TargetMode="External" /><Relationship Id="rId40" Type="http://schemas.openxmlformats.org/officeDocument/2006/relationships/hyperlink" Target="https://podminky.urs.cz/item/CS_URS_2023_02/892351111" TargetMode="External" /><Relationship Id="rId41" Type="http://schemas.openxmlformats.org/officeDocument/2006/relationships/hyperlink" Target="https://podminky.urs.cz/item/CS_URS_2023_02/892381111" TargetMode="External" /><Relationship Id="rId42" Type="http://schemas.openxmlformats.org/officeDocument/2006/relationships/hyperlink" Target="https://podminky.urs.cz/item/CS_URS_2023_02/894410101" TargetMode="External" /><Relationship Id="rId43" Type="http://schemas.openxmlformats.org/officeDocument/2006/relationships/hyperlink" Target="https://podminky.urs.cz/item/CS_URS_2023_02/894410211" TargetMode="External" /><Relationship Id="rId44" Type="http://schemas.openxmlformats.org/officeDocument/2006/relationships/hyperlink" Target="https://podminky.urs.cz/item/CS_URS_2023_02/894410212" TargetMode="External" /><Relationship Id="rId45" Type="http://schemas.openxmlformats.org/officeDocument/2006/relationships/hyperlink" Target="https://podminky.urs.cz/item/CS_URS_2023_02/894410213" TargetMode="External" /><Relationship Id="rId46" Type="http://schemas.openxmlformats.org/officeDocument/2006/relationships/hyperlink" Target="https://podminky.urs.cz/item/CS_URS_2023_02/894410232" TargetMode="External" /><Relationship Id="rId47" Type="http://schemas.openxmlformats.org/officeDocument/2006/relationships/hyperlink" Target="https://podminky.urs.cz/item/CS_URS_2023_02/899104112" TargetMode="External" /><Relationship Id="rId48" Type="http://schemas.openxmlformats.org/officeDocument/2006/relationships/hyperlink" Target="https://podminky.urs.cz/item/CS_URS_2023_02/899722113" TargetMode="External" /><Relationship Id="rId49" Type="http://schemas.openxmlformats.org/officeDocument/2006/relationships/hyperlink" Target="https://podminky.urs.cz/item/CS_URS_2023_02/998276101" TargetMode="External" /><Relationship Id="rId5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6123" TargetMode="External" /><Relationship Id="rId2" Type="http://schemas.openxmlformats.org/officeDocument/2006/relationships/hyperlink" Target="https://podminky.urs.cz/item/CS_URS_2023_02/113106187" TargetMode="External" /><Relationship Id="rId3" Type="http://schemas.openxmlformats.org/officeDocument/2006/relationships/hyperlink" Target="https://podminky.urs.cz/item/CS_URS_2023_02/113107162" TargetMode="External" /><Relationship Id="rId4" Type="http://schemas.openxmlformats.org/officeDocument/2006/relationships/hyperlink" Target="https://podminky.urs.cz/item/CS_URS_2023_02/113107222" TargetMode="External" /><Relationship Id="rId5" Type="http://schemas.openxmlformats.org/officeDocument/2006/relationships/hyperlink" Target="https://podminky.urs.cz/item/CS_URS_2023_02/113107231" TargetMode="External" /><Relationship Id="rId6" Type="http://schemas.openxmlformats.org/officeDocument/2006/relationships/hyperlink" Target="https://podminky.urs.cz/item/CS_URS_2023_02/113107322" TargetMode="External" /><Relationship Id="rId7" Type="http://schemas.openxmlformats.org/officeDocument/2006/relationships/hyperlink" Target="https://podminky.urs.cz/item/CS_URS_2023_02/113107323" TargetMode="External" /><Relationship Id="rId8" Type="http://schemas.openxmlformats.org/officeDocument/2006/relationships/hyperlink" Target="https://podminky.urs.cz/item/CS_URS_2023_02/113107331" TargetMode="External" /><Relationship Id="rId9" Type="http://schemas.openxmlformats.org/officeDocument/2006/relationships/hyperlink" Target="https://podminky.urs.cz/item/CS_URS_2023_02/113154122" TargetMode="External" /><Relationship Id="rId10" Type="http://schemas.openxmlformats.org/officeDocument/2006/relationships/hyperlink" Target="https://podminky.urs.cz/item/CS_URS_2023_02/113154124" TargetMode="External" /><Relationship Id="rId11" Type="http://schemas.openxmlformats.org/officeDocument/2006/relationships/hyperlink" Target="https://podminky.urs.cz/item/CS_URS_2023_02/113154232" TargetMode="External" /><Relationship Id="rId12" Type="http://schemas.openxmlformats.org/officeDocument/2006/relationships/hyperlink" Target="https://podminky.urs.cz/item/CS_URS_2023_02/113154332" TargetMode="External" /><Relationship Id="rId13" Type="http://schemas.openxmlformats.org/officeDocument/2006/relationships/hyperlink" Target="https://podminky.urs.cz/item/CS_URS_2023_02/113154334" TargetMode="External" /><Relationship Id="rId14" Type="http://schemas.openxmlformats.org/officeDocument/2006/relationships/hyperlink" Target="https://podminky.urs.cz/item/CS_URS_2023_02/113202111" TargetMode="External" /><Relationship Id="rId15" Type="http://schemas.openxmlformats.org/officeDocument/2006/relationships/hyperlink" Target="https://podminky.urs.cz/item/CS_URS_2023_02/181951112" TargetMode="External" /><Relationship Id="rId16" Type="http://schemas.openxmlformats.org/officeDocument/2006/relationships/hyperlink" Target="https://podminky.urs.cz/item/CS_URS_2023_02/564851011" TargetMode="External" /><Relationship Id="rId17" Type="http://schemas.openxmlformats.org/officeDocument/2006/relationships/hyperlink" Target="https://podminky.urs.cz/item/CS_URS_2023_02/564861011" TargetMode="External" /><Relationship Id="rId18" Type="http://schemas.openxmlformats.org/officeDocument/2006/relationships/hyperlink" Target="https://podminky.urs.cz/item/CS_URS_2023_02/564861111" TargetMode="External" /><Relationship Id="rId19" Type="http://schemas.openxmlformats.org/officeDocument/2006/relationships/hyperlink" Target="https://podminky.urs.cz/item/CS_URS_2023_02/564871011" TargetMode="External" /><Relationship Id="rId20" Type="http://schemas.openxmlformats.org/officeDocument/2006/relationships/hyperlink" Target="https://podminky.urs.cz/item/CS_URS_2023_02/564910511" TargetMode="External" /><Relationship Id="rId21" Type="http://schemas.openxmlformats.org/officeDocument/2006/relationships/hyperlink" Target="https://podminky.urs.cz/item/CS_URS_2023_02/565145111" TargetMode="External" /><Relationship Id="rId22" Type="http://schemas.openxmlformats.org/officeDocument/2006/relationships/hyperlink" Target="https://podminky.urs.cz/item/CS_URS_2023_02/565155111" TargetMode="External" /><Relationship Id="rId23" Type="http://schemas.openxmlformats.org/officeDocument/2006/relationships/hyperlink" Target="https://podminky.urs.cz/item/CS_URS_2023_02/567122112" TargetMode="External" /><Relationship Id="rId24" Type="http://schemas.openxmlformats.org/officeDocument/2006/relationships/hyperlink" Target="https://podminky.urs.cz/item/CS_URS_2023_02/573191111" TargetMode="External" /><Relationship Id="rId25" Type="http://schemas.openxmlformats.org/officeDocument/2006/relationships/hyperlink" Target="https://podminky.urs.cz/item/CS_URS_2023_02/573231108" TargetMode="External" /><Relationship Id="rId26" Type="http://schemas.openxmlformats.org/officeDocument/2006/relationships/hyperlink" Target="https://podminky.urs.cz/item/CS_URS_2023_02/577134111" TargetMode="External" /><Relationship Id="rId27" Type="http://schemas.openxmlformats.org/officeDocument/2006/relationships/hyperlink" Target="https://podminky.urs.cz/item/CS_URS_2023_02/596211110" TargetMode="External" /><Relationship Id="rId28" Type="http://schemas.openxmlformats.org/officeDocument/2006/relationships/hyperlink" Target="https://podminky.urs.cz/item/CS_URS_2023_02/596212353" TargetMode="External" /><Relationship Id="rId29" Type="http://schemas.openxmlformats.org/officeDocument/2006/relationships/hyperlink" Target="https://podminky.urs.cz/item/CS_URS_2023_02/915491211" TargetMode="External" /><Relationship Id="rId30" Type="http://schemas.openxmlformats.org/officeDocument/2006/relationships/hyperlink" Target="https://podminky.urs.cz/item/CS_URS_2023_02/916231213" TargetMode="External" /><Relationship Id="rId31" Type="http://schemas.openxmlformats.org/officeDocument/2006/relationships/hyperlink" Target="https://podminky.urs.cz/item/CS_URS_2023_02/919732211" TargetMode="External" /><Relationship Id="rId32" Type="http://schemas.openxmlformats.org/officeDocument/2006/relationships/hyperlink" Target="https://podminky.urs.cz/item/CS_URS_2023_02/919735111" TargetMode="External" /><Relationship Id="rId33" Type="http://schemas.openxmlformats.org/officeDocument/2006/relationships/hyperlink" Target="https://podminky.urs.cz/item/CS_URS_2023_02/919735112" TargetMode="External" /><Relationship Id="rId34" Type="http://schemas.openxmlformats.org/officeDocument/2006/relationships/hyperlink" Target="https://podminky.urs.cz/item/CS_URS_2023_02/938908411" TargetMode="External" /><Relationship Id="rId35" Type="http://schemas.openxmlformats.org/officeDocument/2006/relationships/hyperlink" Target="https://podminky.urs.cz/item/CS_URS_2023_02/979024443" TargetMode="External" /><Relationship Id="rId36" Type="http://schemas.openxmlformats.org/officeDocument/2006/relationships/hyperlink" Target="https://podminky.urs.cz/item/CS_URS_2023_02/979054451" TargetMode="External" /><Relationship Id="rId37" Type="http://schemas.openxmlformats.org/officeDocument/2006/relationships/hyperlink" Target="https://podminky.urs.cz/item/CS_URS_2023_02/997221571" TargetMode="External" /><Relationship Id="rId38" Type="http://schemas.openxmlformats.org/officeDocument/2006/relationships/hyperlink" Target="https://podminky.urs.cz/item/CS_URS_2023_02/997221579" TargetMode="External" /><Relationship Id="rId39" Type="http://schemas.openxmlformats.org/officeDocument/2006/relationships/hyperlink" Target="https://podminky.urs.cz/item/CS_URS_2023_02/997221861" TargetMode="External" /><Relationship Id="rId40" Type="http://schemas.openxmlformats.org/officeDocument/2006/relationships/hyperlink" Target="https://podminky.urs.cz/item/CS_URS_2023_02/997221873" TargetMode="External" /><Relationship Id="rId41" Type="http://schemas.openxmlformats.org/officeDocument/2006/relationships/hyperlink" Target="https://podminky.urs.cz/item/CS_URS_2023_02/997221875" TargetMode="External" /><Relationship Id="rId42" Type="http://schemas.openxmlformats.org/officeDocument/2006/relationships/hyperlink" Target="https://podminky.urs.cz/item/CS_URS_2023_02/998225111" TargetMode="External" /><Relationship Id="rId4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251101" TargetMode="External" /><Relationship Id="rId2" Type="http://schemas.openxmlformats.org/officeDocument/2006/relationships/hyperlink" Target="https://podminky.urs.cz/item/CS_URS_2023_02/112151353" TargetMode="External" /><Relationship Id="rId3" Type="http://schemas.openxmlformats.org/officeDocument/2006/relationships/hyperlink" Target="https://podminky.urs.cz/item/CS_URS_2023_02/112201113" TargetMode="External" /><Relationship Id="rId4" Type="http://schemas.openxmlformats.org/officeDocument/2006/relationships/hyperlink" Target="https://podminky.urs.cz/item/CS_URS_2023_02/113154122" TargetMode="External" /><Relationship Id="rId5" Type="http://schemas.openxmlformats.org/officeDocument/2006/relationships/hyperlink" Target="https://podminky.urs.cz/item/CS_URS_2023_02/121151103" TargetMode="External" /><Relationship Id="rId6" Type="http://schemas.openxmlformats.org/officeDocument/2006/relationships/hyperlink" Target="https://podminky.urs.cz/item/CS_URS_2023_02/122252203" TargetMode="External" /><Relationship Id="rId7" Type="http://schemas.openxmlformats.org/officeDocument/2006/relationships/hyperlink" Target="https://podminky.urs.cz/item/CS_URS_2023_02/162201402" TargetMode="External" /><Relationship Id="rId8" Type="http://schemas.openxmlformats.org/officeDocument/2006/relationships/hyperlink" Target="https://podminky.urs.cz/item/CS_URS_2023_02/162201412" TargetMode="External" /><Relationship Id="rId9" Type="http://schemas.openxmlformats.org/officeDocument/2006/relationships/hyperlink" Target="https://podminky.urs.cz/item/CS_URS_2023_02/162201422" TargetMode="External" /><Relationship Id="rId10" Type="http://schemas.openxmlformats.org/officeDocument/2006/relationships/hyperlink" Target="https://podminky.urs.cz/item/CS_URS_2023_02/162251102" TargetMode="External" /><Relationship Id="rId11" Type="http://schemas.openxmlformats.org/officeDocument/2006/relationships/hyperlink" Target="https://podminky.urs.cz/item/CS_URS_2023_02/162301501" TargetMode="External" /><Relationship Id="rId12" Type="http://schemas.openxmlformats.org/officeDocument/2006/relationships/hyperlink" Target="https://podminky.urs.cz/item/CS_URS_2023_02/162301932" TargetMode="External" /><Relationship Id="rId13" Type="http://schemas.openxmlformats.org/officeDocument/2006/relationships/hyperlink" Target="https://podminky.urs.cz/item/CS_URS_2023_02/162301952" TargetMode="External" /><Relationship Id="rId14" Type="http://schemas.openxmlformats.org/officeDocument/2006/relationships/hyperlink" Target="https://podminky.urs.cz/item/CS_URS_2023_02/162301972" TargetMode="External" /><Relationship Id="rId15" Type="http://schemas.openxmlformats.org/officeDocument/2006/relationships/hyperlink" Target="https://podminky.urs.cz/item/CS_URS_2023_02/162751117" TargetMode="External" /><Relationship Id="rId16" Type="http://schemas.openxmlformats.org/officeDocument/2006/relationships/hyperlink" Target="https://podminky.urs.cz/item/CS_URS_2023_02/167151101" TargetMode="External" /><Relationship Id="rId17" Type="http://schemas.openxmlformats.org/officeDocument/2006/relationships/hyperlink" Target="https://podminky.urs.cz/item/CS_URS_2023_02/171201231" TargetMode="External" /><Relationship Id="rId18" Type="http://schemas.openxmlformats.org/officeDocument/2006/relationships/hyperlink" Target="https://podminky.urs.cz/item/CS_URS_2023_02/171251201" TargetMode="External" /><Relationship Id="rId19" Type="http://schemas.openxmlformats.org/officeDocument/2006/relationships/hyperlink" Target="https://podminky.urs.cz/item/CS_URS_2023_02/181351003" TargetMode="External" /><Relationship Id="rId20" Type="http://schemas.openxmlformats.org/officeDocument/2006/relationships/hyperlink" Target="https://podminky.urs.cz/item/CS_URS_2023_02/181411141" TargetMode="External" /><Relationship Id="rId21" Type="http://schemas.openxmlformats.org/officeDocument/2006/relationships/hyperlink" Target="https://podminky.urs.cz/item/CS_URS_2023_02/181951112" TargetMode="External" /><Relationship Id="rId22" Type="http://schemas.openxmlformats.org/officeDocument/2006/relationships/hyperlink" Target="https://podminky.urs.cz/item/CS_URS_2023_02/213141111" TargetMode="External" /><Relationship Id="rId23" Type="http://schemas.openxmlformats.org/officeDocument/2006/relationships/hyperlink" Target="https://podminky.urs.cz/item/CS_URS_2023_02/213311151" TargetMode="External" /><Relationship Id="rId24" Type="http://schemas.openxmlformats.org/officeDocument/2006/relationships/hyperlink" Target="https://podminky.urs.cz/item/CS_URS_2023_02/451313511" TargetMode="External" /><Relationship Id="rId25" Type="http://schemas.openxmlformats.org/officeDocument/2006/relationships/hyperlink" Target="https://podminky.urs.cz/item/CS_URS_2023_02/451573111" TargetMode="External" /><Relationship Id="rId26" Type="http://schemas.openxmlformats.org/officeDocument/2006/relationships/hyperlink" Target="https://podminky.urs.cz/item/CS_URS_2023_02/464541111" TargetMode="External" /><Relationship Id="rId27" Type="http://schemas.openxmlformats.org/officeDocument/2006/relationships/hyperlink" Target="https://podminky.urs.cz/item/CS_URS_2023_02/564861011" TargetMode="External" /><Relationship Id="rId28" Type="http://schemas.openxmlformats.org/officeDocument/2006/relationships/hyperlink" Target="https://podminky.urs.cz/item/CS_URS_2023_02/564871011" TargetMode="External" /><Relationship Id="rId29" Type="http://schemas.openxmlformats.org/officeDocument/2006/relationships/hyperlink" Target="https://podminky.urs.cz/item/CS_URS_2023_02/564910511" TargetMode="External" /><Relationship Id="rId30" Type="http://schemas.openxmlformats.org/officeDocument/2006/relationships/hyperlink" Target="https://podminky.urs.cz/item/CS_URS_2023_02/565145111" TargetMode="External" /><Relationship Id="rId31" Type="http://schemas.openxmlformats.org/officeDocument/2006/relationships/hyperlink" Target="https://podminky.urs.cz/item/CS_URS_2023_02/567122112" TargetMode="External" /><Relationship Id="rId32" Type="http://schemas.openxmlformats.org/officeDocument/2006/relationships/hyperlink" Target="https://podminky.urs.cz/item/CS_URS_2023_02/573191111" TargetMode="External" /><Relationship Id="rId33" Type="http://schemas.openxmlformats.org/officeDocument/2006/relationships/hyperlink" Target="https://podminky.urs.cz/item/CS_URS_2023_02/573231108" TargetMode="External" /><Relationship Id="rId34" Type="http://schemas.openxmlformats.org/officeDocument/2006/relationships/hyperlink" Target="https://podminky.urs.cz/item/CS_URS_2023_02/577134111" TargetMode="External" /><Relationship Id="rId35" Type="http://schemas.openxmlformats.org/officeDocument/2006/relationships/hyperlink" Target="https://podminky.urs.cz/item/CS_URS_2023_02/591141111" TargetMode="External" /><Relationship Id="rId36" Type="http://schemas.openxmlformats.org/officeDocument/2006/relationships/hyperlink" Target="https://podminky.urs.cz/item/CS_URS_2023_01/899331111" TargetMode="External" /><Relationship Id="rId37" Type="http://schemas.openxmlformats.org/officeDocument/2006/relationships/hyperlink" Target="https://podminky.urs.cz/item/CS_URS_2023_02/914111111" TargetMode="External" /><Relationship Id="rId38" Type="http://schemas.openxmlformats.org/officeDocument/2006/relationships/hyperlink" Target="https://podminky.urs.cz/item/CS_URS_2023_02/914511112" TargetMode="External" /><Relationship Id="rId39" Type="http://schemas.openxmlformats.org/officeDocument/2006/relationships/hyperlink" Target="https://podminky.urs.cz/item/CS_URS_2023_02/919112231" TargetMode="External" /><Relationship Id="rId40" Type="http://schemas.openxmlformats.org/officeDocument/2006/relationships/hyperlink" Target="https://podminky.urs.cz/item/CS_URS_2023_02/919121231" TargetMode="External" /><Relationship Id="rId41" Type="http://schemas.openxmlformats.org/officeDocument/2006/relationships/hyperlink" Target="https://podminky.urs.cz/item/CS_URS_2023_02/919411131" TargetMode="External" /><Relationship Id="rId42" Type="http://schemas.openxmlformats.org/officeDocument/2006/relationships/hyperlink" Target="https://podminky.urs.cz/item/CS_URS_2023_02/919535556" TargetMode="External" /><Relationship Id="rId43" Type="http://schemas.openxmlformats.org/officeDocument/2006/relationships/hyperlink" Target="https://podminky.urs.cz/item/CS_URS_2023_02/919551112" TargetMode="External" /><Relationship Id="rId44" Type="http://schemas.openxmlformats.org/officeDocument/2006/relationships/hyperlink" Target="https://podminky.urs.cz/item/CS_URS_2023_02/919731121" TargetMode="External" /><Relationship Id="rId45" Type="http://schemas.openxmlformats.org/officeDocument/2006/relationships/hyperlink" Target="https://podminky.urs.cz/item/CS_URS_2023_02/919735111" TargetMode="External" /><Relationship Id="rId46" Type="http://schemas.openxmlformats.org/officeDocument/2006/relationships/hyperlink" Target="https://podminky.urs.cz/item/CS_URS_2023_02/938909331" TargetMode="External" /><Relationship Id="rId47" Type="http://schemas.openxmlformats.org/officeDocument/2006/relationships/hyperlink" Target="https://podminky.urs.cz/item/CS_URS_2023_02/997221571" TargetMode="External" /><Relationship Id="rId48" Type="http://schemas.openxmlformats.org/officeDocument/2006/relationships/hyperlink" Target="https://podminky.urs.cz/item/CS_URS_2023_02/997221579" TargetMode="External" /><Relationship Id="rId49" Type="http://schemas.openxmlformats.org/officeDocument/2006/relationships/hyperlink" Target="https://podminky.urs.cz/item/CS_URS_2023_02/997221873" TargetMode="External" /><Relationship Id="rId50" Type="http://schemas.openxmlformats.org/officeDocument/2006/relationships/hyperlink" Target="https://podminky.urs.cz/item/CS_URS_2023_02/997221875" TargetMode="External" /><Relationship Id="rId51" Type="http://schemas.openxmlformats.org/officeDocument/2006/relationships/hyperlink" Target="https://podminky.urs.cz/item/CS_URS_2023_02/998225111" TargetMode="External" /><Relationship Id="rId5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1151100" TargetMode="External" /><Relationship Id="rId2" Type="http://schemas.openxmlformats.org/officeDocument/2006/relationships/hyperlink" Target="https://podminky.urs.cz/item/CS_URS_2023_02/132151101" TargetMode="External" /><Relationship Id="rId3" Type="http://schemas.openxmlformats.org/officeDocument/2006/relationships/hyperlink" Target="https://podminky.urs.cz/item/CS_URS_2023_02/162351104" TargetMode="External" /><Relationship Id="rId4" Type="http://schemas.openxmlformats.org/officeDocument/2006/relationships/hyperlink" Target="https://podminky.urs.cz/item/CS_URS_2023_02/171201231" TargetMode="External" /><Relationship Id="rId5" Type="http://schemas.openxmlformats.org/officeDocument/2006/relationships/hyperlink" Target="https://podminky.urs.cz/item/CS_URS_2023_02/271532212" TargetMode="External" /><Relationship Id="rId6" Type="http://schemas.openxmlformats.org/officeDocument/2006/relationships/hyperlink" Target="https://podminky.urs.cz/item/CS_URS_2023_02/273313611" TargetMode="External" /><Relationship Id="rId7" Type="http://schemas.openxmlformats.org/officeDocument/2006/relationships/hyperlink" Target="https://podminky.urs.cz/item/CS_URS_2023_02/273351121" TargetMode="External" /><Relationship Id="rId8" Type="http://schemas.openxmlformats.org/officeDocument/2006/relationships/hyperlink" Target="https://podminky.urs.cz/item/CS_URS_2023_02/273351122" TargetMode="External" /><Relationship Id="rId9" Type="http://schemas.openxmlformats.org/officeDocument/2006/relationships/hyperlink" Target="https://podminky.urs.cz/item/CS_URS_2023_02/274313611" TargetMode="External" /><Relationship Id="rId10" Type="http://schemas.openxmlformats.org/officeDocument/2006/relationships/hyperlink" Target="https://podminky.urs.cz/item/CS_URS_2023_02/279113134" TargetMode="External" /><Relationship Id="rId11" Type="http://schemas.openxmlformats.org/officeDocument/2006/relationships/hyperlink" Target="https://podminky.urs.cz/item/CS_URS_2023_02/279361821" TargetMode="External" /><Relationship Id="rId12" Type="http://schemas.openxmlformats.org/officeDocument/2006/relationships/hyperlink" Target="https://podminky.urs.cz/item/CS_URS_2023_02/311235131" TargetMode="External" /><Relationship Id="rId13" Type="http://schemas.openxmlformats.org/officeDocument/2006/relationships/hyperlink" Target="https://podminky.urs.cz/item/CS_URS_2023_02/389361001" TargetMode="External" /><Relationship Id="rId14" Type="http://schemas.openxmlformats.org/officeDocument/2006/relationships/hyperlink" Target="https://podminky.urs.cz/item/CS_URS_2023_02/389381001" TargetMode="External" /><Relationship Id="rId15" Type="http://schemas.openxmlformats.org/officeDocument/2006/relationships/hyperlink" Target="https://podminky.urs.cz/item/CS_URS_2023_02/411121232" TargetMode="External" /><Relationship Id="rId16" Type="http://schemas.openxmlformats.org/officeDocument/2006/relationships/hyperlink" Target="https://podminky.urs.cz/item/CS_URS_2023_02/417321414" TargetMode="External" /><Relationship Id="rId17" Type="http://schemas.openxmlformats.org/officeDocument/2006/relationships/hyperlink" Target="https://podminky.urs.cz/item/CS_URS_2023_02/417351115" TargetMode="External" /><Relationship Id="rId18" Type="http://schemas.openxmlformats.org/officeDocument/2006/relationships/hyperlink" Target="https://podminky.urs.cz/item/CS_URS_2023_02/417351116" TargetMode="External" /><Relationship Id="rId19" Type="http://schemas.openxmlformats.org/officeDocument/2006/relationships/hyperlink" Target="https://podminky.urs.cz/item/CS_URS_2023_02/417361821" TargetMode="External" /><Relationship Id="rId20" Type="http://schemas.openxmlformats.org/officeDocument/2006/relationships/hyperlink" Target="https://podminky.urs.cz/item/CS_URS_2023_02/434121426" TargetMode="External" /><Relationship Id="rId21" Type="http://schemas.openxmlformats.org/officeDocument/2006/relationships/hyperlink" Target="https://podminky.urs.cz/item/CS_URS_2023_02/612131101" TargetMode="External" /><Relationship Id="rId22" Type="http://schemas.openxmlformats.org/officeDocument/2006/relationships/hyperlink" Target="https://podminky.urs.cz/item/CS_URS_2023_02/612142001" TargetMode="External" /><Relationship Id="rId23" Type="http://schemas.openxmlformats.org/officeDocument/2006/relationships/hyperlink" Target="https://podminky.urs.cz/item/CS_URS_2023_02/612321141" TargetMode="External" /><Relationship Id="rId24" Type="http://schemas.openxmlformats.org/officeDocument/2006/relationships/hyperlink" Target="https://podminky.urs.cz/item/CS_URS_2023_02/621131101" TargetMode="External" /><Relationship Id="rId25" Type="http://schemas.openxmlformats.org/officeDocument/2006/relationships/hyperlink" Target="https://podminky.urs.cz/item/CS_URS_2023_02/621142001" TargetMode="External" /><Relationship Id="rId26" Type="http://schemas.openxmlformats.org/officeDocument/2006/relationships/hyperlink" Target="https://podminky.urs.cz/item/CS_URS_2023_02/621151031" TargetMode="External" /><Relationship Id="rId27" Type="http://schemas.openxmlformats.org/officeDocument/2006/relationships/hyperlink" Target="https://podminky.urs.cz/item/CS_URS_2023_02/621531022" TargetMode="External" /><Relationship Id="rId28" Type="http://schemas.openxmlformats.org/officeDocument/2006/relationships/hyperlink" Target="https://podminky.urs.cz/item/CS_URS_2023_02/622131101" TargetMode="External" /><Relationship Id="rId29" Type="http://schemas.openxmlformats.org/officeDocument/2006/relationships/hyperlink" Target="https://podminky.urs.cz/item/CS_URS_2023_02/622142001" TargetMode="External" /><Relationship Id="rId30" Type="http://schemas.openxmlformats.org/officeDocument/2006/relationships/hyperlink" Target="https://podminky.urs.cz/item/CS_URS_2023_02/622151021" TargetMode="External" /><Relationship Id="rId31" Type="http://schemas.openxmlformats.org/officeDocument/2006/relationships/hyperlink" Target="https://podminky.urs.cz/item/CS_URS_2023_02/622151031" TargetMode="External" /><Relationship Id="rId32" Type="http://schemas.openxmlformats.org/officeDocument/2006/relationships/hyperlink" Target="https://podminky.urs.cz/item/CS_URS_2023_02/622211021" TargetMode="External" /><Relationship Id="rId33" Type="http://schemas.openxmlformats.org/officeDocument/2006/relationships/hyperlink" Target="https://podminky.urs.cz/item/CS_URS_2023_02/622511112" TargetMode="External" /><Relationship Id="rId34" Type="http://schemas.openxmlformats.org/officeDocument/2006/relationships/hyperlink" Target="https://podminky.urs.cz/item/CS_URS_2023_02/622531022" TargetMode="External" /><Relationship Id="rId35" Type="http://schemas.openxmlformats.org/officeDocument/2006/relationships/hyperlink" Target="https://podminky.urs.cz/item/CS_URS_2023_02/631311115" TargetMode="External" /><Relationship Id="rId36" Type="http://schemas.openxmlformats.org/officeDocument/2006/relationships/hyperlink" Target="https://podminky.urs.cz/item/CS_URS_2023_02/631319011" TargetMode="External" /><Relationship Id="rId37" Type="http://schemas.openxmlformats.org/officeDocument/2006/relationships/hyperlink" Target="https://podminky.urs.cz/item/CS_URS_2023_02/631319171" TargetMode="External" /><Relationship Id="rId38" Type="http://schemas.openxmlformats.org/officeDocument/2006/relationships/hyperlink" Target="https://podminky.urs.cz/item/CS_URS_2023_02/631319195" TargetMode="External" /><Relationship Id="rId39" Type="http://schemas.openxmlformats.org/officeDocument/2006/relationships/hyperlink" Target="https://podminky.urs.cz/item/CS_URS_2023_02/631362021" TargetMode="External" /><Relationship Id="rId40" Type="http://schemas.openxmlformats.org/officeDocument/2006/relationships/hyperlink" Target="https://podminky.urs.cz/item/CS_URS_2023_02/637211412" TargetMode="External" /><Relationship Id="rId41" Type="http://schemas.openxmlformats.org/officeDocument/2006/relationships/hyperlink" Target="https://podminky.urs.cz/item/CS_URS_2023_02/637311122" TargetMode="External" /><Relationship Id="rId42" Type="http://schemas.openxmlformats.org/officeDocument/2006/relationships/hyperlink" Target="https://podminky.urs.cz/item/CS_URS_2023_02/949101111" TargetMode="External" /><Relationship Id="rId43" Type="http://schemas.openxmlformats.org/officeDocument/2006/relationships/hyperlink" Target="https://podminky.urs.cz/item/CS_URS_2023_02/952901411" TargetMode="External" /><Relationship Id="rId44" Type="http://schemas.openxmlformats.org/officeDocument/2006/relationships/hyperlink" Target="https://podminky.urs.cz/item/CS_URS_2023_02/998011001" TargetMode="External" /><Relationship Id="rId45" Type="http://schemas.openxmlformats.org/officeDocument/2006/relationships/hyperlink" Target="https://podminky.urs.cz/item/CS_URS_2023_02/711111001" TargetMode="External" /><Relationship Id="rId46" Type="http://schemas.openxmlformats.org/officeDocument/2006/relationships/hyperlink" Target="https://podminky.urs.cz/item/CS_URS_2023_02/711141559" TargetMode="External" /><Relationship Id="rId47" Type="http://schemas.openxmlformats.org/officeDocument/2006/relationships/hyperlink" Target="https://podminky.urs.cz/item/CS_URS_2023_02/711193131" TargetMode="External" /><Relationship Id="rId48" Type="http://schemas.openxmlformats.org/officeDocument/2006/relationships/hyperlink" Target="https://podminky.urs.cz/item/CS_URS_2023_02/998711101" TargetMode="External" /><Relationship Id="rId49" Type="http://schemas.openxmlformats.org/officeDocument/2006/relationships/hyperlink" Target="https://podminky.urs.cz/item/CS_URS_2023_02/713111111" TargetMode="External" /><Relationship Id="rId50" Type="http://schemas.openxmlformats.org/officeDocument/2006/relationships/hyperlink" Target="https://podminky.urs.cz/item/CS_URS_2023_02/713121111" TargetMode="External" /><Relationship Id="rId51" Type="http://schemas.openxmlformats.org/officeDocument/2006/relationships/hyperlink" Target="https://podminky.urs.cz/item/CS_URS_2023_02/713191132" TargetMode="External" /><Relationship Id="rId52" Type="http://schemas.openxmlformats.org/officeDocument/2006/relationships/hyperlink" Target="https://podminky.urs.cz/item/CS_URS_2023_02/998713101" TargetMode="External" /><Relationship Id="rId53" Type="http://schemas.openxmlformats.org/officeDocument/2006/relationships/hyperlink" Target="https://podminky.urs.cz/item/CS_URS_2023_02/721273153" TargetMode="External" /><Relationship Id="rId54" Type="http://schemas.openxmlformats.org/officeDocument/2006/relationships/hyperlink" Target="https://podminky.urs.cz/item/CS_URS_2023_02/762083122" TargetMode="External" /><Relationship Id="rId55" Type="http://schemas.openxmlformats.org/officeDocument/2006/relationships/hyperlink" Target="https://podminky.urs.cz/item/CS_URS_2023_02/762085103" TargetMode="External" /><Relationship Id="rId56" Type="http://schemas.openxmlformats.org/officeDocument/2006/relationships/hyperlink" Target="https://podminky.urs.cz/item/CS_URS_2023_02/762332131" TargetMode="External" /><Relationship Id="rId57" Type="http://schemas.openxmlformats.org/officeDocument/2006/relationships/hyperlink" Target="https://podminky.urs.cz/item/CS_URS_2023_02/762332132" TargetMode="External" /><Relationship Id="rId58" Type="http://schemas.openxmlformats.org/officeDocument/2006/relationships/hyperlink" Target="https://podminky.urs.cz/item/CS_URS_2023_02/762341210" TargetMode="External" /><Relationship Id="rId59" Type="http://schemas.openxmlformats.org/officeDocument/2006/relationships/hyperlink" Target="https://podminky.urs.cz/item/CS_URS_2023_02/762395000" TargetMode="External" /><Relationship Id="rId60" Type="http://schemas.openxmlformats.org/officeDocument/2006/relationships/hyperlink" Target="https://podminky.urs.cz/item/CS_URS_2023_02/998762101" TargetMode="External" /><Relationship Id="rId61" Type="http://schemas.openxmlformats.org/officeDocument/2006/relationships/hyperlink" Target="https://podminky.urs.cz/item/CS_URS_2023_02/763131452" TargetMode="External" /><Relationship Id="rId62" Type="http://schemas.openxmlformats.org/officeDocument/2006/relationships/hyperlink" Target="https://podminky.urs.cz/item/CS_URS_2023_02/763131714" TargetMode="External" /><Relationship Id="rId63" Type="http://schemas.openxmlformats.org/officeDocument/2006/relationships/hyperlink" Target="https://podminky.urs.cz/item/CS_URS_2023_02/763131751" TargetMode="External" /><Relationship Id="rId64" Type="http://schemas.openxmlformats.org/officeDocument/2006/relationships/hyperlink" Target="https://podminky.urs.cz/item/CS_URS_2023_02/998763301" TargetMode="External" /><Relationship Id="rId65" Type="http://schemas.openxmlformats.org/officeDocument/2006/relationships/hyperlink" Target="https://podminky.urs.cz/item/CS_URS_2023_02/764111641" TargetMode="External" /><Relationship Id="rId66" Type="http://schemas.openxmlformats.org/officeDocument/2006/relationships/hyperlink" Target="https://podminky.urs.cz/item/CS_URS_2023_02/764111691" TargetMode="External" /><Relationship Id="rId67" Type="http://schemas.openxmlformats.org/officeDocument/2006/relationships/hyperlink" Target="https://podminky.urs.cz/item/CS_URS_2023_02/764315632" TargetMode="External" /><Relationship Id="rId68" Type="http://schemas.openxmlformats.org/officeDocument/2006/relationships/hyperlink" Target="https://podminky.urs.cz/item/CS_URS_2023_02/998764101" TargetMode="External" /><Relationship Id="rId69" Type="http://schemas.openxmlformats.org/officeDocument/2006/relationships/hyperlink" Target="https://podminky.urs.cz/item/CS_URS_2023_02/765113111" TargetMode="External" /><Relationship Id="rId70" Type="http://schemas.openxmlformats.org/officeDocument/2006/relationships/hyperlink" Target="https://podminky.urs.cz/item/CS_URS_2023_02/765193001" TargetMode="External" /><Relationship Id="rId71" Type="http://schemas.openxmlformats.org/officeDocument/2006/relationships/hyperlink" Target="https://podminky.urs.cz/item/CS_URS_2023_02/998765101" TargetMode="External" /><Relationship Id="rId72" Type="http://schemas.openxmlformats.org/officeDocument/2006/relationships/hyperlink" Target="https://podminky.urs.cz/item/CS_URS_2023_02/766660411" TargetMode="External" /><Relationship Id="rId73" Type="http://schemas.openxmlformats.org/officeDocument/2006/relationships/hyperlink" Target="https://podminky.urs.cz/item/CS_URS_2023_02/998766101" TargetMode="External" /><Relationship Id="rId74" Type="http://schemas.openxmlformats.org/officeDocument/2006/relationships/hyperlink" Target="https://podminky.urs.cz/item/CS_URS_2023_02/767662210" TargetMode="External" /><Relationship Id="rId75" Type="http://schemas.openxmlformats.org/officeDocument/2006/relationships/hyperlink" Target="https://podminky.urs.cz/item/CS_URS_2023_02/767810112" TargetMode="External" /><Relationship Id="rId76" Type="http://schemas.openxmlformats.org/officeDocument/2006/relationships/hyperlink" Target="https://podminky.urs.cz/item/CS_URS_2023_02/998767101" TargetMode="External" /><Relationship Id="rId77" Type="http://schemas.openxmlformats.org/officeDocument/2006/relationships/hyperlink" Target="https://podminky.urs.cz/item/CS_URS_2023_02/771121011" TargetMode="External" /><Relationship Id="rId78" Type="http://schemas.openxmlformats.org/officeDocument/2006/relationships/hyperlink" Target="https://podminky.urs.cz/item/CS_URS_2023_02/771474113" TargetMode="External" /><Relationship Id="rId79" Type="http://schemas.openxmlformats.org/officeDocument/2006/relationships/hyperlink" Target="https://podminky.urs.cz/item/CS_URS_2023_02/771574416" TargetMode="External" /><Relationship Id="rId80" Type="http://schemas.openxmlformats.org/officeDocument/2006/relationships/hyperlink" Target="https://podminky.urs.cz/item/CS_URS_2023_02/998771101" TargetMode="External" /><Relationship Id="rId81" Type="http://schemas.openxmlformats.org/officeDocument/2006/relationships/hyperlink" Target="https://podminky.urs.cz/item/CS_URS_2023_02/784181101" TargetMode="External" /><Relationship Id="rId82" Type="http://schemas.openxmlformats.org/officeDocument/2006/relationships/hyperlink" Target="https://podminky.urs.cz/item/CS_URS_2023_02/784221101" TargetMode="External" /><Relationship Id="rId83" Type="http://schemas.openxmlformats.org/officeDocument/2006/relationships/hyperlink" Target="https://podminky.urs.cz/item/CS_URS_2023_02/HZS2491" TargetMode="External" /><Relationship Id="rId84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5101201" TargetMode="External" /><Relationship Id="rId2" Type="http://schemas.openxmlformats.org/officeDocument/2006/relationships/hyperlink" Target="https://podminky.urs.cz/item/CS_URS_2023_02/115101301" TargetMode="External" /><Relationship Id="rId3" Type="http://schemas.openxmlformats.org/officeDocument/2006/relationships/hyperlink" Target="https://podminky.urs.cz/item/CS_URS_2023_02/121151103" TargetMode="External" /><Relationship Id="rId4" Type="http://schemas.openxmlformats.org/officeDocument/2006/relationships/hyperlink" Target="https://podminky.urs.cz/item/CS_URS_2023_02/131151203" TargetMode="External" /><Relationship Id="rId5" Type="http://schemas.openxmlformats.org/officeDocument/2006/relationships/hyperlink" Target="https://podminky.urs.cz/item/CS_URS_2023_02/131251203" TargetMode="External" /><Relationship Id="rId6" Type="http://schemas.openxmlformats.org/officeDocument/2006/relationships/hyperlink" Target="https://podminky.urs.cz/item/CS_URS_2023_02/131351202" TargetMode="External" /><Relationship Id="rId7" Type="http://schemas.openxmlformats.org/officeDocument/2006/relationships/hyperlink" Target="https://podminky.urs.cz/item/CS_URS_2023_02/151301201" TargetMode="External" /><Relationship Id="rId8" Type="http://schemas.openxmlformats.org/officeDocument/2006/relationships/hyperlink" Target="https://podminky.urs.cz/item/CS_URS_2023_02/151301202" TargetMode="External" /><Relationship Id="rId9" Type="http://schemas.openxmlformats.org/officeDocument/2006/relationships/hyperlink" Target="https://podminky.urs.cz/item/CS_URS_2023_02/151301211" TargetMode="External" /><Relationship Id="rId10" Type="http://schemas.openxmlformats.org/officeDocument/2006/relationships/hyperlink" Target="https://podminky.urs.cz/item/CS_URS_2023_02/151301212" TargetMode="External" /><Relationship Id="rId11" Type="http://schemas.openxmlformats.org/officeDocument/2006/relationships/hyperlink" Target="https://podminky.urs.cz/item/CS_URS_2023_02/151301301" TargetMode="External" /><Relationship Id="rId12" Type="http://schemas.openxmlformats.org/officeDocument/2006/relationships/hyperlink" Target="https://podminky.urs.cz/item/CS_URS_2023_02/151301302" TargetMode="External" /><Relationship Id="rId13" Type="http://schemas.openxmlformats.org/officeDocument/2006/relationships/hyperlink" Target="https://podminky.urs.cz/item/CS_URS_2023_02/151301311" TargetMode="External" /><Relationship Id="rId14" Type="http://schemas.openxmlformats.org/officeDocument/2006/relationships/hyperlink" Target="https://podminky.urs.cz/item/CS_URS_2023_02/151301312" TargetMode="External" /><Relationship Id="rId15" Type="http://schemas.openxmlformats.org/officeDocument/2006/relationships/hyperlink" Target="https://podminky.urs.cz/item/CS_URS_2023_02/162751117" TargetMode="External" /><Relationship Id="rId16" Type="http://schemas.openxmlformats.org/officeDocument/2006/relationships/hyperlink" Target="https://podminky.urs.cz/item/CS_URS_2023_02/162751137" TargetMode="External" /><Relationship Id="rId17" Type="http://schemas.openxmlformats.org/officeDocument/2006/relationships/hyperlink" Target="https://podminky.urs.cz/item/CS_URS_2023_02/167151101" TargetMode="External" /><Relationship Id="rId18" Type="http://schemas.openxmlformats.org/officeDocument/2006/relationships/hyperlink" Target="https://podminky.urs.cz/item/CS_URS_2023_02/171201201" TargetMode="External" /><Relationship Id="rId19" Type="http://schemas.openxmlformats.org/officeDocument/2006/relationships/hyperlink" Target="https://podminky.urs.cz/item/CS_URS_2023_02/171201231" TargetMode="External" /><Relationship Id="rId20" Type="http://schemas.openxmlformats.org/officeDocument/2006/relationships/hyperlink" Target="https://podminky.urs.cz/item/CS_URS_2023_02/174101101" TargetMode="External" /><Relationship Id="rId21" Type="http://schemas.openxmlformats.org/officeDocument/2006/relationships/hyperlink" Target="https://podminky.urs.cz/item/CS_URS_2023_02/181351003" TargetMode="External" /><Relationship Id="rId22" Type="http://schemas.openxmlformats.org/officeDocument/2006/relationships/hyperlink" Target="https://podminky.urs.cz/item/CS_URS_2023_02/181411141" TargetMode="External" /><Relationship Id="rId23" Type="http://schemas.openxmlformats.org/officeDocument/2006/relationships/hyperlink" Target="https://podminky.urs.cz/item/CS_URS_2023_02/451572111" TargetMode="External" /><Relationship Id="rId24" Type="http://schemas.openxmlformats.org/officeDocument/2006/relationships/hyperlink" Target="https://podminky.urs.cz/item/CS_URS_2023_02/452112112" TargetMode="External" /><Relationship Id="rId25" Type="http://schemas.openxmlformats.org/officeDocument/2006/relationships/hyperlink" Target="https://podminky.urs.cz/item/CS_URS_2023_02/452321162" TargetMode="External" /><Relationship Id="rId26" Type="http://schemas.openxmlformats.org/officeDocument/2006/relationships/hyperlink" Target="https://podminky.urs.cz/item/CS_URS_2023_02/452351101" TargetMode="External" /><Relationship Id="rId27" Type="http://schemas.openxmlformats.org/officeDocument/2006/relationships/hyperlink" Target="https://podminky.urs.cz/item/CS_URS_2023_02/452368211" TargetMode="External" /><Relationship Id="rId28" Type="http://schemas.openxmlformats.org/officeDocument/2006/relationships/hyperlink" Target="https://podminky.urs.cz/item/CS_URS_2023_02/452387121" TargetMode="External" /><Relationship Id="rId29" Type="http://schemas.openxmlformats.org/officeDocument/2006/relationships/hyperlink" Target="https://podminky.urs.cz/item/CS_URS_2023_02/899104112" TargetMode="External" /><Relationship Id="rId30" Type="http://schemas.openxmlformats.org/officeDocument/2006/relationships/hyperlink" Target="https://podminky.urs.cz/item/CS_URS_2023_02/998144471" TargetMode="External" /><Relationship Id="rId31" Type="http://schemas.openxmlformats.org/officeDocument/2006/relationships/hyperlink" Target="https://podminky.urs.cz/item/CS_URS_2023_02/711192201" TargetMode="External" /><Relationship Id="rId32" Type="http://schemas.openxmlformats.org/officeDocument/2006/relationships/hyperlink" Target="https://podminky.urs.cz/item/CS_URS_2023_02/998711101" TargetMode="External" /><Relationship Id="rId33" Type="http://schemas.openxmlformats.org/officeDocument/2006/relationships/hyperlink" Target="https://podminky.urs.cz/item/CS_URS_2023_02/767861001" TargetMode="External" /><Relationship Id="rId34" Type="http://schemas.openxmlformats.org/officeDocument/2006/relationships/hyperlink" Target="https://podminky.urs.cz/item/CS_URS_2023_02/767861011" TargetMode="External" /><Relationship Id="rId35" Type="http://schemas.openxmlformats.org/officeDocument/2006/relationships/hyperlink" Target="https://podminky.urs.cz/item/CS_URS_2023_02/998767101" TargetMode="External" /><Relationship Id="rId36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230140042" TargetMode="External" /><Relationship Id="rId2" Type="http://schemas.openxmlformats.org/officeDocument/2006/relationships/hyperlink" Target="https://podminky.urs.cz/item/CS_URS_2023_02/230140048" TargetMode="External" /><Relationship Id="rId3" Type="http://schemas.openxmlformats.org/officeDocument/2006/relationships/hyperlink" Target="https://podminky.urs.cz/item/CS_URS_2023_02/230140167" TargetMode="External" /><Relationship Id="rId4" Type="http://schemas.openxmlformats.org/officeDocument/2006/relationships/hyperlink" Target="https://podminky.urs.cz/item/CS_URS_2023_02/230140172" TargetMode="External" /><Relationship Id="rId5" Type="http://schemas.openxmlformats.org/officeDocument/2006/relationships/hyperlink" Target="https://podminky.urs.cz/item/CS_URS_2023_02/230140178" TargetMode="External" /><Relationship Id="rId6" Type="http://schemas.openxmlformats.org/officeDocument/2006/relationships/hyperlink" Target="https://podminky.urs.cz/item/CS_URS_2023_02/230170002" TargetMode="External" /><Relationship Id="rId7" Type="http://schemas.openxmlformats.org/officeDocument/2006/relationships/hyperlink" Target="https://podminky.urs.cz/item/CS_URS_2023_02/230170012" TargetMode="External" /><Relationship Id="rId8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31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31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31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33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35</v>
      </c>
      <c r="AO17" s="25"/>
      <c r="AP17" s="25"/>
      <c r="AQ17" s="25"/>
      <c r="AR17" s="23"/>
      <c r="BE17" s="34"/>
      <c r="BS17" s="20" t="s">
        <v>36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38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40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41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42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43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44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45</v>
      </c>
      <c r="E29" s="50"/>
      <c r="F29" s="35" t="s">
        <v>46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47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48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49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50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51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52</v>
      </c>
      <c r="U35" s="57"/>
      <c r="V35" s="57"/>
      <c r="W35" s="57"/>
      <c r="X35" s="59" t="s">
        <v>53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54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Stepanov_DPS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Splašková kanalizace Štěpánov s převedením odp. vod do Přelouče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k.ú. Klenovka, k.ú. Štěpánov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29. 8. 2023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Přelouč, Československé armády 1665, Přelouč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32</v>
      </c>
      <c r="AJ49" s="43"/>
      <c r="AK49" s="43"/>
      <c r="AL49" s="43"/>
      <c r="AM49" s="76" t="str">
        <f>IF(E17="","",E17)</f>
        <v>IKKO Hradec Králové, s.r.o., Bratří Štefanů 238,HK</v>
      </c>
      <c r="AN49" s="67"/>
      <c r="AO49" s="67"/>
      <c r="AP49" s="67"/>
      <c r="AQ49" s="43"/>
      <c r="AR49" s="47"/>
      <c r="AS49" s="77" t="s">
        <v>55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30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37</v>
      </c>
      <c r="AJ50" s="43"/>
      <c r="AK50" s="43"/>
      <c r="AL50" s="43"/>
      <c r="AM50" s="76" t="str">
        <f>IF(E20="","",E20)</f>
        <v>K. Hlaváčková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56</v>
      </c>
      <c r="D52" s="90"/>
      <c r="E52" s="90"/>
      <c r="F52" s="90"/>
      <c r="G52" s="90"/>
      <c r="H52" s="91"/>
      <c r="I52" s="92" t="s">
        <v>57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58</v>
      </c>
      <c r="AH52" s="90"/>
      <c r="AI52" s="90"/>
      <c r="AJ52" s="90"/>
      <c r="AK52" s="90"/>
      <c r="AL52" s="90"/>
      <c r="AM52" s="90"/>
      <c r="AN52" s="92" t="s">
        <v>59</v>
      </c>
      <c r="AO52" s="90"/>
      <c r="AP52" s="90"/>
      <c r="AQ52" s="94" t="s">
        <v>60</v>
      </c>
      <c r="AR52" s="47"/>
      <c r="AS52" s="95" t="s">
        <v>61</v>
      </c>
      <c r="AT52" s="96" t="s">
        <v>62</v>
      </c>
      <c r="AU52" s="96" t="s">
        <v>63</v>
      </c>
      <c r="AV52" s="96" t="s">
        <v>64</v>
      </c>
      <c r="AW52" s="96" t="s">
        <v>65</v>
      </c>
      <c r="AX52" s="96" t="s">
        <v>66</v>
      </c>
      <c r="AY52" s="96" t="s">
        <v>67</v>
      </c>
      <c r="AZ52" s="96" t="s">
        <v>68</v>
      </c>
      <c r="BA52" s="96" t="s">
        <v>69</v>
      </c>
      <c r="BB52" s="96" t="s">
        <v>70</v>
      </c>
      <c r="BC52" s="96" t="s">
        <v>71</v>
      </c>
      <c r="BD52" s="97" t="s">
        <v>72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73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ROUND(AG55+AG56+AG57+AG60+AG61+AG64+AG65,2)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ROUND(AS55+AS56+AS57+AS60+AS61+AS64+AS65,2)</f>
        <v>0</v>
      </c>
      <c r="AT54" s="109">
        <f>ROUND(SUM(AV54:AW54),2)</f>
        <v>0</v>
      </c>
      <c r="AU54" s="110">
        <f>ROUND(AU55+AU56+AU57+AU60+AU61+AU64+AU65,5)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ROUND(AZ55+AZ56+AZ57+AZ60+AZ61+AZ64+AZ65,2)</f>
        <v>0</v>
      </c>
      <c r="BA54" s="109">
        <f>ROUND(BA55+BA56+BA57+BA60+BA61+BA64+BA65,2)</f>
        <v>0</v>
      </c>
      <c r="BB54" s="109">
        <f>ROUND(BB55+BB56+BB57+BB60+BB61+BB64+BB65,2)</f>
        <v>0</v>
      </c>
      <c r="BC54" s="109">
        <f>ROUND(BC55+BC56+BC57+BC60+BC61+BC64+BC65,2)</f>
        <v>0</v>
      </c>
      <c r="BD54" s="111">
        <f>ROUND(BD55+BD56+BD57+BD60+BD61+BD64+BD65,2)</f>
        <v>0</v>
      </c>
      <c r="BE54" s="6"/>
      <c r="BS54" s="112" t="s">
        <v>74</v>
      </c>
      <c r="BT54" s="112" t="s">
        <v>75</v>
      </c>
      <c r="BU54" s="113" t="s">
        <v>76</v>
      </c>
      <c r="BV54" s="112" t="s">
        <v>77</v>
      </c>
      <c r="BW54" s="112" t="s">
        <v>5</v>
      </c>
      <c r="BX54" s="112" t="s">
        <v>78</v>
      </c>
      <c r="CL54" s="112" t="s">
        <v>19</v>
      </c>
    </row>
    <row r="55" s="7" customFormat="1" ht="24.75" customHeight="1">
      <c r="A55" s="114" t="s">
        <v>79</v>
      </c>
      <c r="B55" s="115"/>
      <c r="C55" s="116"/>
      <c r="D55" s="117" t="s">
        <v>80</v>
      </c>
      <c r="E55" s="117"/>
      <c r="F55" s="117"/>
      <c r="G55" s="117"/>
      <c r="H55" s="117"/>
      <c r="I55" s="118"/>
      <c r="J55" s="117" t="s">
        <v>81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'01 - IO 01 - Splašková ka...'!J30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82</v>
      </c>
      <c r="AR55" s="121"/>
      <c r="AS55" s="122">
        <v>0</v>
      </c>
      <c r="AT55" s="123">
        <f>ROUND(SUM(AV55:AW55),2)</f>
        <v>0</v>
      </c>
      <c r="AU55" s="124">
        <f>'01 - IO 01 - Splašková ka...'!P89</f>
        <v>0</v>
      </c>
      <c r="AV55" s="123">
        <f>'01 - IO 01 - Splašková ka...'!J33</f>
        <v>0</v>
      </c>
      <c r="AW55" s="123">
        <f>'01 - IO 01 - Splašková ka...'!J34</f>
        <v>0</v>
      </c>
      <c r="AX55" s="123">
        <f>'01 - IO 01 - Splašková ka...'!J35</f>
        <v>0</v>
      </c>
      <c r="AY55" s="123">
        <f>'01 - IO 01 - Splašková ka...'!J36</f>
        <v>0</v>
      </c>
      <c r="AZ55" s="123">
        <f>'01 - IO 01 - Splašková ka...'!F33</f>
        <v>0</v>
      </c>
      <c r="BA55" s="123">
        <f>'01 - IO 01 - Splašková ka...'!F34</f>
        <v>0</v>
      </c>
      <c r="BB55" s="123">
        <f>'01 - IO 01 - Splašková ka...'!F35</f>
        <v>0</v>
      </c>
      <c r="BC55" s="123">
        <f>'01 - IO 01 - Splašková ka...'!F36</f>
        <v>0</v>
      </c>
      <c r="BD55" s="125">
        <f>'01 - IO 01 - Splašková ka...'!F37</f>
        <v>0</v>
      </c>
      <c r="BE55" s="7"/>
      <c r="BT55" s="126" t="s">
        <v>83</v>
      </c>
      <c r="BV55" s="126" t="s">
        <v>77</v>
      </c>
      <c r="BW55" s="126" t="s">
        <v>84</v>
      </c>
      <c r="BX55" s="126" t="s">
        <v>5</v>
      </c>
      <c r="CL55" s="126" t="s">
        <v>19</v>
      </c>
      <c r="CM55" s="126" t="s">
        <v>85</v>
      </c>
    </row>
    <row r="56" s="7" customFormat="1" ht="24.75" customHeight="1">
      <c r="A56" s="114" t="s">
        <v>79</v>
      </c>
      <c r="B56" s="115"/>
      <c r="C56" s="116"/>
      <c r="D56" s="117" t="s">
        <v>86</v>
      </c>
      <c r="E56" s="117"/>
      <c r="F56" s="117"/>
      <c r="G56" s="117"/>
      <c r="H56" s="117"/>
      <c r="I56" s="118"/>
      <c r="J56" s="117" t="s">
        <v>87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'02 - IO 02 - Splašková ka...'!J30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82</v>
      </c>
      <c r="AR56" s="121"/>
      <c r="AS56" s="122">
        <v>0</v>
      </c>
      <c r="AT56" s="123">
        <f>ROUND(SUM(AV56:AW56),2)</f>
        <v>0</v>
      </c>
      <c r="AU56" s="124">
        <f>'02 - IO 02 - Splašková ka...'!P85</f>
        <v>0</v>
      </c>
      <c r="AV56" s="123">
        <f>'02 - IO 02 - Splašková ka...'!J33</f>
        <v>0</v>
      </c>
      <c r="AW56" s="123">
        <f>'02 - IO 02 - Splašková ka...'!J34</f>
        <v>0</v>
      </c>
      <c r="AX56" s="123">
        <f>'02 - IO 02 - Splašková ka...'!J35</f>
        <v>0</v>
      </c>
      <c r="AY56" s="123">
        <f>'02 - IO 02 - Splašková ka...'!J36</f>
        <v>0</v>
      </c>
      <c r="AZ56" s="123">
        <f>'02 - IO 02 - Splašková ka...'!F33</f>
        <v>0</v>
      </c>
      <c r="BA56" s="123">
        <f>'02 - IO 02 - Splašková ka...'!F34</f>
        <v>0</v>
      </c>
      <c r="BB56" s="123">
        <f>'02 - IO 02 - Splašková ka...'!F35</f>
        <v>0</v>
      </c>
      <c r="BC56" s="123">
        <f>'02 - IO 02 - Splašková ka...'!F36</f>
        <v>0</v>
      </c>
      <c r="BD56" s="125">
        <f>'02 - IO 02 - Splašková ka...'!F37</f>
        <v>0</v>
      </c>
      <c r="BE56" s="7"/>
      <c r="BT56" s="126" t="s">
        <v>83</v>
      </c>
      <c r="BV56" s="126" t="s">
        <v>77</v>
      </c>
      <c r="BW56" s="126" t="s">
        <v>88</v>
      </c>
      <c r="BX56" s="126" t="s">
        <v>5</v>
      </c>
      <c r="CL56" s="126" t="s">
        <v>19</v>
      </c>
      <c r="CM56" s="126" t="s">
        <v>85</v>
      </c>
    </row>
    <row r="57" s="7" customFormat="1" ht="24.75" customHeight="1">
      <c r="A57" s="7"/>
      <c r="B57" s="115"/>
      <c r="C57" s="116"/>
      <c r="D57" s="117" t="s">
        <v>89</v>
      </c>
      <c r="E57" s="117"/>
      <c r="F57" s="117"/>
      <c r="G57" s="117"/>
      <c r="H57" s="117"/>
      <c r="I57" s="118"/>
      <c r="J57" s="117" t="s">
        <v>90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27">
        <f>ROUND(SUM(AG58:AG59),2)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82</v>
      </c>
      <c r="AR57" s="121"/>
      <c r="AS57" s="122">
        <f>ROUND(SUM(AS58:AS59),2)</f>
        <v>0</v>
      </c>
      <c r="AT57" s="123">
        <f>ROUND(SUM(AV57:AW57),2)</f>
        <v>0</v>
      </c>
      <c r="AU57" s="124">
        <f>ROUND(SUM(AU58:AU59),5)</f>
        <v>0</v>
      </c>
      <c r="AV57" s="123">
        <f>ROUND(AZ57*L29,2)</f>
        <v>0</v>
      </c>
      <c r="AW57" s="123">
        <f>ROUND(BA57*L30,2)</f>
        <v>0</v>
      </c>
      <c r="AX57" s="123">
        <f>ROUND(BB57*L29,2)</f>
        <v>0</v>
      </c>
      <c r="AY57" s="123">
        <f>ROUND(BC57*L30,2)</f>
        <v>0</v>
      </c>
      <c r="AZ57" s="123">
        <f>ROUND(SUM(AZ58:AZ59),2)</f>
        <v>0</v>
      </c>
      <c r="BA57" s="123">
        <f>ROUND(SUM(BA58:BA59),2)</f>
        <v>0</v>
      </c>
      <c r="BB57" s="123">
        <f>ROUND(SUM(BB58:BB59),2)</f>
        <v>0</v>
      </c>
      <c r="BC57" s="123">
        <f>ROUND(SUM(BC58:BC59),2)</f>
        <v>0</v>
      </c>
      <c r="BD57" s="125">
        <f>ROUND(SUM(BD58:BD59),2)</f>
        <v>0</v>
      </c>
      <c r="BE57" s="7"/>
      <c r="BS57" s="126" t="s">
        <v>74</v>
      </c>
      <c r="BT57" s="126" t="s">
        <v>83</v>
      </c>
      <c r="BU57" s="126" t="s">
        <v>76</v>
      </c>
      <c r="BV57" s="126" t="s">
        <v>77</v>
      </c>
      <c r="BW57" s="126" t="s">
        <v>91</v>
      </c>
      <c r="BX57" s="126" t="s">
        <v>5</v>
      </c>
      <c r="CL57" s="126" t="s">
        <v>19</v>
      </c>
      <c r="CM57" s="126" t="s">
        <v>85</v>
      </c>
    </row>
    <row r="58" s="4" customFormat="1" ht="16.5" customHeight="1">
      <c r="A58" s="114" t="s">
        <v>79</v>
      </c>
      <c r="B58" s="66"/>
      <c r="C58" s="128"/>
      <c r="D58" s="128"/>
      <c r="E58" s="129" t="s">
        <v>92</v>
      </c>
      <c r="F58" s="129"/>
      <c r="G58" s="129"/>
      <c r="H58" s="129"/>
      <c r="I58" s="129"/>
      <c r="J58" s="128"/>
      <c r="K58" s="129" t="s">
        <v>93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'03a - Opravy komunikací'!J32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94</v>
      </c>
      <c r="AR58" s="68"/>
      <c r="AS58" s="132">
        <v>0</v>
      </c>
      <c r="AT58" s="133">
        <f>ROUND(SUM(AV58:AW58),2)</f>
        <v>0</v>
      </c>
      <c r="AU58" s="134">
        <f>'03a - Opravy komunikací'!P91</f>
        <v>0</v>
      </c>
      <c r="AV58" s="133">
        <f>'03a - Opravy komunikací'!J35</f>
        <v>0</v>
      </c>
      <c r="AW58" s="133">
        <f>'03a - Opravy komunikací'!J36</f>
        <v>0</v>
      </c>
      <c r="AX58" s="133">
        <f>'03a - Opravy komunikací'!J37</f>
        <v>0</v>
      </c>
      <c r="AY58" s="133">
        <f>'03a - Opravy komunikací'!J38</f>
        <v>0</v>
      </c>
      <c r="AZ58" s="133">
        <f>'03a - Opravy komunikací'!F35</f>
        <v>0</v>
      </c>
      <c r="BA58" s="133">
        <f>'03a - Opravy komunikací'!F36</f>
        <v>0</v>
      </c>
      <c r="BB58" s="133">
        <f>'03a - Opravy komunikací'!F37</f>
        <v>0</v>
      </c>
      <c r="BC58" s="133">
        <f>'03a - Opravy komunikací'!F38</f>
        <v>0</v>
      </c>
      <c r="BD58" s="135">
        <f>'03a - Opravy komunikací'!F39</f>
        <v>0</v>
      </c>
      <c r="BE58" s="4"/>
      <c r="BT58" s="136" t="s">
        <v>85</v>
      </c>
      <c r="BV58" s="136" t="s">
        <v>77</v>
      </c>
      <c r="BW58" s="136" t="s">
        <v>95</v>
      </c>
      <c r="BX58" s="136" t="s">
        <v>91</v>
      </c>
      <c r="CL58" s="136" t="s">
        <v>19</v>
      </c>
    </row>
    <row r="59" s="4" customFormat="1" ht="16.5" customHeight="1">
      <c r="A59" s="114" t="s">
        <v>79</v>
      </c>
      <c r="B59" s="66"/>
      <c r="C59" s="128"/>
      <c r="D59" s="128"/>
      <c r="E59" s="129" t="s">
        <v>96</v>
      </c>
      <c r="F59" s="129"/>
      <c r="G59" s="129"/>
      <c r="H59" s="129"/>
      <c r="I59" s="129"/>
      <c r="J59" s="128"/>
      <c r="K59" s="129" t="s">
        <v>97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'03b - Zpevněné plochy u ČS'!J32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94</v>
      </c>
      <c r="AR59" s="68"/>
      <c r="AS59" s="132">
        <v>0</v>
      </c>
      <c r="AT59" s="133">
        <f>ROUND(SUM(AV59:AW59),2)</f>
        <v>0</v>
      </c>
      <c r="AU59" s="134">
        <f>'03b - Zpevněné plochy u ČS'!P94</f>
        <v>0</v>
      </c>
      <c r="AV59" s="133">
        <f>'03b - Zpevněné plochy u ČS'!J35</f>
        <v>0</v>
      </c>
      <c r="AW59" s="133">
        <f>'03b - Zpevněné plochy u ČS'!J36</f>
        <v>0</v>
      </c>
      <c r="AX59" s="133">
        <f>'03b - Zpevněné plochy u ČS'!J37</f>
        <v>0</v>
      </c>
      <c r="AY59" s="133">
        <f>'03b - Zpevněné plochy u ČS'!J38</f>
        <v>0</v>
      </c>
      <c r="AZ59" s="133">
        <f>'03b - Zpevněné plochy u ČS'!F35</f>
        <v>0</v>
      </c>
      <c r="BA59" s="133">
        <f>'03b - Zpevněné plochy u ČS'!F36</f>
        <v>0</v>
      </c>
      <c r="BB59" s="133">
        <f>'03b - Zpevněné plochy u ČS'!F37</f>
        <v>0</v>
      </c>
      <c r="BC59" s="133">
        <f>'03b - Zpevněné plochy u ČS'!F38</f>
        <v>0</v>
      </c>
      <c r="BD59" s="135">
        <f>'03b - Zpevněné plochy u ČS'!F39</f>
        <v>0</v>
      </c>
      <c r="BE59" s="4"/>
      <c r="BT59" s="136" t="s">
        <v>85</v>
      </c>
      <c r="BV59" s="136" t="s">
        <v>77</v>
      </c>
      <c r="BW59" s="136" t="s">
        <v>98</v>
      </c>
      <c r="BX59" s="136" t="s">
        <v>91</v>
      </c>
      <c r="CL59" s="136" t="s">
        <v>19</v>
      </c>
    </row>
    <row r="60" s="7" customFormat="1" ht="16.5" customHeight="1">
      <c r="A60" s="114" t="s">
        <v>79</v>
      </c>
      <c r="B60" s="115"/>
      <c r="C60" s="116"/>
      <c r="D60" s="117" t="s">
        <v>99</v>
      </c>
      <c r="E60" s="117"/>
      <c r="F60" s="117"/>
      <c r="G60" s="117"/>
      <c r="H60" s="117"/>
      <c r="I60" s="118"/>
      <c r="J60" s="117" t="s">
        <v>100</v>
      </c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9">
        <f>'04 - IO 04 - Elektro Štěp...'!J30</f>
        <v>0</v>
      </c>
      <c r="AH60" s="118"/>
      <c r="AI60" s="118"/>
      <c r="AJ60" s="118"/>
      <c r="AK60" s="118"/>
      <c r="AL60" s="118"/>
      <c r="AM60" s="118"/>
      <c r="AN60" s="119">
        <f>SUM(AG60,AT60)</f>
        <v>0</v>
      </c>
      <c r="AO60" s="118"/>
      <c r="AP60" s="118"/>
      <c r="AQ60" s="120" t="s">
        <v>101</v>
      </c>
      <c r="AR60" s="121"/>
      <c r="AS60" s="122">
        <v>0</v>
      </c>
      <c r="AT60" s="123">
        <f>ROUND(SUM(AV60:AW60),2)</f>
        <v>0</v>
      </c>
      <c r="AU60" s="124">
        <f>'04 - IO 04 - Elektro Štěp...'!P111</f>
        <v>0</v>
      </c>
      <c r="AV60" s="123">
        <f>'04 - IO 04 - Elektro Štěp...'!J33</f>
        <v>0</v>
      </c>
      <c r="AW60" s="123">
        <f>'04 - IO 04 - Elektro Štěp...'!J34</f>
        <v>0</v>
      </c>
      <c r="AX60" s="123">
        <f>'04 - IO 04 - Elektro Štěp...'!J35</f>
        <v>0</v>
      </c>
      <c r="AY60" s="123">
        <f>'04 - IO 04 - Elektro Štěp...'!J36</f>
        <v>0</v>
      </c>
      <c r="AZ60" s="123">
        <f>'04 - IO 04 - Elektro Štěp...'!F33</f>
        <v>0</v>
      </c>
      <c r="BA60" s="123">
        <f>'04 - IO 04 - Elektro Štěp...'!F34</f>
        <v>0</v>
      </c>
      <c r="BB60" s="123">
        <f>'04 - IO 04 - Elektro Štěp...'!F35</f>
        <v>0</v>
      </c>
      <c r="BC60" s="123">
        <f>'04 - IO 04 - Elektro Štěp...'!F36</f>
        <v>0</v>
      </c>
      <c r="BD60" s="125">
        <f>'04 - IO 04 - Elektro Štěp...'!F37</f>
        <v>0</v>
      </c>
      <c r="BE60" s="7"/>
      <c r="BT60" s="126" t="s">
        <v>83</v>
      </c>
      <c r="BV60" s="126" t="s">
        <v>77</v>
      </c>
      <c r="BW60" s="126" t="s">
        <v>102</v>
      </c>
      <c r="BX60" s="126" t="s">
        <v>5</v>
      </c>
      <c r="CL60" s="126" t="s">
        <v>19</v>
      </c>
      <c r="CM60" s="126" t="s">
        <v>85</v>
      </c>
    </row>
    <row r="61" s="7" customFormat="1" ht="24.75" customHeight="1">
      <c r="A61" s="7"/>
      <c r="B61" s="115"/>
      <c r="C61" s="116"/>
      <c r="D61" s="117" t="s">
        <v>103</v>
      </c>
      <c r="E61" s="117"/>
      <c r="F61" s="117"/>
      <c r="G61" s="117"/>
      <c r="H61" s="117"/>
      <c r="I61" s="118"/>
      <c r="J61" s="117" t="s">
        <v>104</v>
      </c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7"/>
      <c r="AB61" s="117"/>
      <c r="AC61" s="117"/>
      <c r="AD61" s="117"/>
      <c r="AE61" s="117"/>
      <c r="AF61" s="117"/>
      <c r="AG61" s="127">
        <f>ROUND(SUM(AG62:AG63),2)</f>
        <v>0</v>
      </c>
      <c r="AH61" s="118"/>
      <c r="AI61" s="118"/>
      <c r="AJ61" s="118"/>
      <c r="AK61" s="118"/>
      <c r="AL61" s="118"/>
      <c r="AM61" s="118"/>
      <c r="AN61" s="119">
        <f>SUM(AG61,AT61)</f>
        <v>0</v>
      </c>
      <c r="AO61" s="118"/>
      <c r="AP61" s="118"/>
      <c r="AQ61" s="120" t="s">
        <v>82</v>
      </c>
      <c r="AR61" s="121"/>
      <c r="AS61" s="122">
        <f>ROUND(SUM(AS62:AS63),2)</f>
        <v>0</v>
      </c>
      <c r="AT61" s="123">
        <f>ROUND(SUM(AV61:AW61),2)</f>
        <v>0</v>
      </c>
      <c r="AU61" s="124">
        <f>ROUND(SUM(AU62:AU63),5)</f>
        <v>0</v>
      </c>
      <c r="AV61" s="123">
        <f>ROUND(AZ61*L29,2)</f>
        <v>0</v>
      </c>
      <c r="AW61" s="123">
        <f>ROUND(BA61*L30,2)</f>
        <v>0</v>
      </c>
      <c r="AX61" s="123">
        <f>ROUND(BB61*L29,2)</f>
        <v>0</v>
      </c>
      <c r="AY61" s="123">
        <f>ROUND(BC61*L30,2)</f>
        <v>0</v>
      </c>
      <c r="AZ61" s="123">
        <f>ROUND(SUM(AZ62:AZ63),2)</f>
        <v>0</v>
      </c>
      <c r="BA61" s="123">
        <f>ROUND(SUM(BA62:BA63),2)</f>
        <v>0</v>
      </c>
      <c r="BB61" s="123">
        <f>ROUND(SUM(BB62:BB63),2)</f>
        <v>0</v>
      </c>
      <c r="BC61" s="123">
        <f>ROUND(SUM(BC62:BC63),2)</f>
        <v>0</v>
      </c>
      <c r="BD61" s="125">
        <f>ROUND(SUM(BD62:BD63),2)</f>
        <v>0</v>
      </c>
      <c r="BE61" s="7"/>
      <c r="BS61" s="126" t="s">
        <v>74</v>
      </c>
      <c r="BT61" s="126" t="s">
        <v>83</v>
      </c>
      <c r="BU61" s="126" t="s">
        <v>76</v>
      </c>
      <c r="BV61" s="126" t="s">
        <v>77</v>
      </c>
      <c r="BW61" s="126" t="s">
        <v>105</v>
      </c>
      <c r="BX61" s="126" t="s">
        <v>5</v>
      </c>
      <c r="CL61" s="126" t="s">
        <v>19</v>
      </c>
      <c r="CM61" s="126" t="s">
        <v>85</v>
      </c>
    </row>
    <row r="62" s="4" customFormat="1" ht="16.5" customHeight="1">
      <c r="A62" s="114" t="s">
        <v>79</v>
      </c>
      <c r="B62" s="66"/>
      <c r="C62" s="128"/>
      <c r="D62" s="128"/>
      <c r="E62" s="129" t="s">
        <v>106</v>
      </c>
      <c r="F62" s="129"/>
      <c r="G62" s="129"/>
      <c r="H62" s="129"/>
      <c r="I62" s="129"/>
      <c r="J62" s="128"/>
      <c r="K62" s="129" t="s">
        <v>107</v>
      </c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30">
        <f>'05a - Nadzemní část PSOV1'!J32</f>
        <v>0</v>
      </c>
      <c r="AH62" s="128"/>
      <c r="AI62" s="128"/>
      <c r="AJ62" s="128"/>
      <c r="AK62" s="128"/>
      <c r="AL62" s="128"/>
      <c r="AM62" s="128"/>
      <c r="AN62" s="130">
        <f>SUM(AG62,AT62)</f>
        <v>0</v>
      </c>
      <c r="AO62" s="128"/>
      <c r="AP62" s="128"/>
      <c r="AQ62" s="131" t="s">
        <v>94</v>
      </c>
      <c r="AR62" s="68"/>
      <c r="AS62" s="132">
        <v>0</v>
      </c>
      <c r="AT62" s="133">
        <f>ROUND(SUM(AV62:AW62),2)</f>
        <v>0</v>
      </c>
      <c r="AU62" s="134">
        <f>'05a - Nadzemní část PSOV1'!P106</f>
        <v>0</v>
      </c>
      <c r="AV62" s="133">
        <f>'05a - Nadzemní část PSOV1'!J35</f>
        <v>0</v>
      </c>
      <c r="AW62" s="133">
        <f>'05a - Nadzemní část PSOV1'!J36</f>
        <v>0</v>
      </c>
      <c r="AX62" s="133">
        <f>'05a - Nadzemní část PSOV1'!J37</f>
        <v>0</v>
      </c>
      <c r="AY62" s="133">
        <f>'05a - Nadzemní část PSOV1'!J38</f>
        <v>0</v>
      </c>
      <c r="AZ62" s="133">
        <f>'05a - Nadzemní část PSOV1'!F35</f>
        <v>0</v>
      </c>
      <c r="BA62" s="133">
        <f>'05a - Nadzemní část PSOV1'!F36</f>
        <v>0</v>
      </c>
      <c r="BB62" s="133">
        <f>'05a - Nadzemní část PSOV1'!F37</f>
        <v>0</v>
      </c>
      <c r="BC62" s="133">
        <f>'05a - Nadzemní část PSOV1'!F38</f>
        <v>0</v>
      </c>
      <c r="BD62" s="135">
        <f>'05a - Nadzemní část PSOV1'!F39</f>
        <v>0</v>
      </c>
      <c r="BE62" s="4"/>
      <c r="BT62" s="136" t="s">
        <v>85</v>
      </c>
      <c r="BV62" s="136" t="s">
        <v>77</v>
      </c>
      <c r="BW62" s="136" t="s">
        <v>108</v>
      </c>
      <c r="BX62" s="136" t="s">
        <v>105</v>
      </c>
      <c r="CL62" s="136" t="s">
        <v>19</v>
      </c>
    </row>
    <row r="63" s="4" customFormat="1" ht="16.5" customHeight="1">
      <c r="A63" s="114" t="s">
        <v>79</v>
      </c>
      <c r="B63" s="66"/>
      <c r="C63" s="128"/>
      <c r="D63" s="128"/>
      <c r="E63" s="129" t="s">
        <v>109</v>
      </c>
      <c r="F63" s="129"/>
      <c r="G63" s="129"/>
      <c r="H63" s="129"/>
      <c r="I63" s="129"/>
      <c r="J63" s="128"/>
      <c r="K63" s="129" t="s">
        <v>110</v>
      </c>
      <c r="L63" s="129"/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30">
        <f>'05b - Podzemní části PSOV...'!J32</f>
        <v>0</v>
      </c>
      <c r="AH63" s="128"/>
      <c r="AI63" s="128"/>
      <c r="AJ63" s="128"/>
      <c r="AK63" s="128"/>
      <c r="AL63" s="128"/>
      <c r="AM63" s="128"/>
      <c r="AN63" s="130">
        <f>SUM(AG63,AT63)</f>
        <v>0</v>
      </c>
      <c r="AO63" s="128"/>
      <c r="AP63" s="128"/>
      <c r="AQ63" s="131" t="s">
        <v>94</v>
      </c>
      <c r="AR63" s="68"/>
      <c r="AS63" s="132">
        <v>0</v>
      </c>
      <c r="AT63" s="133">
        <f>ROUND(SUM(AV63:AW63),2)</f>
        <v>0</v>
      </c>
      <c r="AU63" s="134">
        <f>'05b - Podzemní části PSOV...'!P95</f>
        <v>0</v>
      </c>
      <c r="AV63" s="133">
        <f>'05b - Podzemní části PSOV...'!J35</f>
        <v>0</v>
      </c>
      <c r="AW63" s="133">
        <f>'05b - Podzemní části PSOV...'!J36</f>
        <v>0</v>
      </c>
      <c r="AX63" s="133">
        <f>'05b - Podzemní části PSOV...'!J37</f>
        <v>0</v>
      </c>
      <c r="AY63" s="133">
        <f>'05b - Podzemní části PSOV...'!J38</f>
        <v>0</v>
      </c>
      <c r="AZ63" s="133">
        <f>'05b - Podzemní části PSOV...'!F35</f>
        <v>0</v>
      </c>
      <c r="BA63" s="133">
        <f>'05b - Podzemní části PSOV...'!F36</f>
        <v>0</v>
      </c>
      <c r="BB63" s="133">
        <f>'05b - Podzemní části PSOV...'!F37</f>
        <v>0</v>
      </c>
      <c r="BC63" s="133">
        <f>'05b - Podzemní části PSOV...'!F38</f>
        <v>0</v>
      </c>
      <c r="BD63" s="135">
        <f>'05b - Podzemní části PSOV...'!F39</f>
        <v>0</v>
      </c>
      <c r="BE63" s="4"/>
      <c r="BT63" s="136" t="s">
        <v>85</v>
      </c>
      <c r="BV63" s="136" t="s">
        <v>77</v>
      </c>
      <c r="BW63" s="136" t="s">
        <v>111</v>
      </c>
      <c r="BX63" s="136" t="s">
        <v>105</v>
      </c>
      <c r="CL63" s="136" t="s">
        <v>19</v>
      </c>
    </row>
    <row r="64" s="7" customFormat="1" ht="24.75" customHeight="1">
      <c r="A64" s="114" t="s">
        <v>79</v>
      </c>
      <c r="B64" s="115"/>
      <c r="C64" s="116"/>
      <c r="D64" s="117" t="s">
        <v>112</v>
      </c>
      <c r="E64" s="117"/>
      <c r="F64" s="117"/>
      <c r="G64" s="117"/>
      <c r="H64" s="117"/>
      <c r="I64" s="118"/>
      <c r="J64" s="117" t="s">
        <v>113</v>
      </c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9">
        <f>'06 - PS 01 - Přečerpávací...'!J30</f>
        <v>0</v>
      </c>
      <c r="AH64" s="118"/>
      <c r="AI64" s="118"/>
      <c r="AJ64" s="118"/>
      <c r="AK64" s="118"/>
      <c r="AL64" s="118"/>
      <c r="AM64" s="118"/>
      <c r="AN64" s="119">
        <f>SUM(AG64,AT64)</f>
        <v>0</v>
      </c>
      <c r="AO64" s="118"/>
      <c r="AP64" s="118"/>
      <c r="AQ64" s="120" t="s">
        <v>114</v>
      </c>
      <c r="AR64" s="121"/>
      <c r="AS64" s="122">
        <v>0</v>
      </c>
      <c r="AT64" s="123">
        <f>ROUND(SUM(AV64:AW64),2)</f>
        <v>0</v>
      </c>
      <c r="AU64" s="124">
        <f>'06 - PS 01 - Přečerpávací...'!P86</f>
        <v>0</v>
      </c>
      <c r="AV64" s="123">
        <f>'06 - PS 01 - Přečerpávací...'!J33</f>
        <v>0</v>
      </c>
      <c r="AW64" s="123">
        <f>'06 - PS 01 - Přečerpávací...'!J34</f>
        <v>0</v>
      </c>
      <c r="AX64" s="123">
        <f>'06 - PS 01 - Přečerpávací...'!J35</f>
        <v>0</v>
      </c>
      <c r="AY64" s="123">
        <f>'06 - PS 01 - Přečerpávací...'!J36</f>
        <v>0</v>
      </c>
      <c r="AZ64" s="123">
        <f>'06 - PS 01 - Přečerpávací...'!F33</f>
        <v>0</v>
      </c>
      <c r="BA64" s="123">
        <f>'06 - PS 01 - Přečerpávací...'!F34</f>
        <v>0</v>
      </c>
      <c r="BB64" s="123">
        <f>'06 - PS 01 - Přečerpávací...'!F35</f>
        <v>0</v>
      </c>
      <c r="BC64" s="123">
        <f>'06 - PS 01 - Přečerpávací...'!F36</f>
        <v>0</v>
      </c>
      <c r="BD64" s="125">
        <f>'06 - PS 01 - Přečerpávací...'!F37</f>
        <v>0</v>
      </c>
      <c r="BE64" s="7"/>
      <c r="BT64" s="126" t="s">
        <v>83</v>
      </c>
      <c r="BV64" s="126" t="s">
        <v>77</v>
      </c>
      <c r="BW64" s="126" t="s">
        <v>115</v>
      </c>
      <c r="BX64" s="126" t="s">
        <v>5</v>
      </c>
      <c r="CL64" s="126" t="s">
        <v>19</v>
      </c>
      <c r="CM64" s="126" t="s">
        <v>85</v>
      </c>
    </row>
    <row r="65" s="7" customFormat="1" ht="16.5" customHeight="1">
      <c r="A65" s="114" t="s">
        <v>79</v>
      </c>
      <c r="B65" s="115"/>
      <c r="C65" s="116"/>
      <c r="D65" s="117" t="s">
        <v>116</v>
      </c>
      <c r="E65" s="117"/>
      <c r="F65" s="117"/>
      <c r="G65" s="117"/>
      <c r="H65" s="117"/>
      <c r="I65" s="118"/>
      <c r="J65" s="117" t="s">
        <v>117</v>
      </c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7"/>
      <c r="W65" s="117"/>
      <c r="X65" s="117"/>
      <c r="Y65" s="117"/>
      <c r="Z65" s="117"/>
      <c r="AA65" s="117"/>
      <c r="AB65" s="117"/>
      <c r="AC65" s="117"/>
      <c r="AD65" s="117"/>
      <c r="AE65" s="117"/>
      <c r="AF65" s="117"/>
      <c r="AG65" s="119">
        <f>'07 - VRN - Vedlejší rozpo...'!J30</f>
        <v>0</v>
      </c>
      <c r="AH65" s="118"/>
      <c r="AI65" s="118"/>
      <c r="AJ65" s="118"/>
      <c r="AK65" s="118"/>
      <c r="AL65" s="118"/>
      <c r="AM65" s="118"/>
      <c r="AN65" s="119">
        <f>SUM(AG65,AT65)</f>
        <v>0</v>
      </c>
      <c r="AO65" s="118"/>
      <c r="AP65" s="118"/>
      <c r="AQ65" s="120" t="s">
        <v>118</v>
      </c>
      <c r="AR65" s="121"/>
      <c r="AS65" s="137">
        <v>0</v>
      </c>
      <c r="AT65" s="138">
        <f>ROUND(SUM(AV65:AW65),2)</f>
        <v>0</v>
      </c>
      <c r="AU65" s="139">
        <f>'07 - VRN - Vedlejší rozpo...'!P85</f>
        <v>0</v>
      </c>
      <c r="AV65" s="138">
        <f>'07 - VRN - Vedlejší rozpo...'!J33</f>
        <v>0</v>
      </c>
      <c r="AW65" s="138">
        <f>'07 - VRN - Vedlejší rozpo...'!J34</f>
        <v>0</v>
      </c>
      <c r="AX65" s="138">
        <f>'07 - VRN - Vedlejší rozpo...'!J35</f>
        <v>0</v>
      </c>
      <c r="AY65" s="138">
        <f>'07 - VRN - Vedlejší rozpo...'!J36</f>
        <v>0</v>
      </c>
      <c r="AZ65" s="138">
        <f>'07 - VRN - Vedlejší rozpo...'!F33</f>
        <v>0</v>
      </c>
      <c r="BA65" s="138">
        <f>'07 - VRN - Vedlejší rozpo...'!F34</f>
        <v>0</v>
      </c>
      <c r="BB65" s="138">
        <f>'07 - VRN - Vedlejší rozpo...'!F35</f>
        <v>0</v>
      </c>
      <c r="BC65" s="138">
        <f>'07 - VRN - Vedlejší rozpo...'!F36</f>
        <v>0</v>
      </c>
      <c r="BD65" s="140">
        <f>'07 - VRN - Vedlejší rozpo...'!F37</f>
        <v>0</v>
      </c>
      <c r="BE65" s="7"/>
      <c r="BT65" s="126" t="s">
        <v>83</v>
      </c>
      <c r="BV65" s="126" t="s">
        <v>77</v>
      </c>
      <c r="BW65" s="126" t="s">
        <v>119</v>
      </c>
      <c r="BX65" s="126" t="s">
        <v>5</v>
      </c>
      <c r="CL65" s="126" t="s">
        <v>19</v>
      </c>
      <c r="CM65" s="126" t="s">
        <v>85</v>
      </c>
    </row>
    <row r="66" s="2" customFormat="1" ht="30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7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47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1"/>
      <c r="BE67" s="41"/>
    </row>
  </sheetData>
  <sheetProtection sheet="1" formatColumns="0" formatRows="0" objects="1" scenarios="1" spinCount="100000" saltValue="mDD/GPSdw7g58Pu4OIgqbNvlCysinhTQbEtO4rkftFIRM1rj3aJtyr3eXe8/vg5svRWO+dUu0o3vETaY7UmGkw==" hashValue="iX4mOp1jSwa5lcErqGYOI8bVtiLtMbjAdBx3/kcFl+l8FDYVucInUYENptqBf8hc2s8GXWRoRM7xZ5IBUJ+Beg==" algorithmName="SHA-512" password="CC35"/>
  <mergeCells count="82">
    <mergeCell ref="C52:G52"/>
    <mergeCell ref="D64:H64"/>
    <mergeCell ref="D56:H56"/>
    <mergeCell ref="D61:H61"/>
    <mergeCell ref="D57:H57"/>
    <mergeCell ref="D55:H55"/>
    <mergeCell ref="D60:H60"/>
    <mergeCell ref="E63:I63"/>
    <mergeCell ref="E58:I58"/>
    <mergeCell ref="E62:I62"/>
    <mergeCell ref="E59:I59"/>
    <mergeCell ref="I52:AF52"/>
    <mergeCell ref="J60:AF60"/>
    <mergeCell ref="J56:AF56"/>
    <mergeCell ref="J57:AF57"/>
    <mergeCell ref="J55:AF55"/>
    <mergeCell ref="J61:AF61"/>
    <mergeCell ref="J64:AF64"/>
    <mergeCell ref="K62:AF62"/>
    <mergeCell ref="K63:AF63"/>
    <mergeCell ref="K59:AF59"/>
    <mergeCell ref="K58:AF58"/>
    <mergeCell ref="L45:AO45"/>
    <mergeCell ref="D65:H65"/>
    <mergeCell ref="J65:AF6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58:AM58"/>
    <mergeCell ref="AG56:AM56"/>
    <mergeCell ref="AG64:AM64"/>
    <mergeCell ref="AG55:AM55"/>
    <mergeCell ref="AG63:AM63"/>
    <mergeCell ref="AG59:AM59"/>
    <mergeCell ref="AG52:AM52"/>
    <mergeCell ref="AG60:AM60"/>
    <mergeCell ref="AG62:AM62"/>
    <mergeCell ref="AG61:AM61"/>
    <mergeCell ref="AG57:AM57"/>
    <mergeCell ref="AM47:AN47"/>
    <mergeCell ref="AM49:AP49"/>
    <mergeCell ref="AM50:AP50"/>
    <mergeCell ref="AN63:AP63"/>
    <mergeCell ref="AN52:AP52"/>
    <mergeCell ref="AN58:AP58"/>
    <mergeCell ref="AN61:AP61"/>
    <mergeCell ref="AN60:AP60"/>
    <mergeCell ref="AN55:AP55"/>
    <mergeCell ref="AN59:AP59"/>
    <mergeCell ref="AN56:AP56"/>
    <mergeCell ref="AN57:AP57"/>
    <mergeCell ref="AN62:AP62"/>
    <mergeCell ref="AN64:AP64"/>
    <mergeCell ref="AS49:AT51"/>
    <mergeCell ref="AN65:AP65"/>
    <mergeCell ref="AG65:AM65"/>
    <mergeCell ref="AN54:AP54"/>
  </mergeCells>
  <hyperlinks>
    <hyperlink ref="A55" location="'01 - IO 01 - Splašková ka...'!C2" display="/"/>
    <hyperlink ref="A56" location="'02 - IO 02 - Splašková ka...'!C2" display="/"/>
    <hyperlink ref="A58" location="'03a - Opravy komunikací'!C2" display="/"/>
    <hyperlink ref="A59" location="'03b - Zpevněné plochy u ČS'!C2" display="/"/>
    <hyperlink ref="A60" location="'04 - IO 04 - Elektro Štěp...'!C2" display="/"/>
    <hyperlink ref="A62" location="'05a - Nadzemní část PSOV1'!C2" display="/"/>
    <hyperlink ref="A63" location="'05b - Podzemní části PSOV...'!C2" display="/"/>
    <hyperlink ref="A64" location="'06 - PS 01 - Přečerpávací...'!C2" display="/"/>
    <hyperlink ref="A65" location="'07 - VRN - Vedlejší rozp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85</v>
      </c>
    </row>
    <row r="4" s="1" customFormat="1" ht="24.96" customHeight="1">
      <c r="B4" s="23"/>
      <c r="D4" s="143" t="s">
        <v>120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Splašková kanalizace Štěpánov s převedením odp. vod do Přelouče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121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3247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29. 8. 2023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27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28</v>
      </c>
      <c r="F15" s="41"/>
      <c r="G15" s="41"/>
      <c r="H15" s="41"/>
      <c r="I15" s="145" t="s">
        <v>29</v>
      </c>
      <c r="J15" s="136" t="s">
        <v>19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30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29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32</v>
      </c>
      <c r="E20" s="41"/>
      <c r="F20" s="41"/>
      <c r="G20" s="41"/>
      <c r="H20" s="41"/>
      <c r="I20" s="145" t="s">
        <v>26</v>
      </c>
      <c r="J20" s="136" t="s">
        <v>33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34</v>
      </c>
      <c r="F21" s="41"/>
      <c r="G21" s="41"/>
      <c r="H21" s="41"/>
      <c r="I21" s="145" t="s">
        <v>29</v>
      </c>
      <c r="J21" s="136" t="s">
        <v>35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37</v>
      </c>
      <c r="E23" s="41"/>
      <c r="F23" s="41"/>
      <c r="G23" s="41"/>
      <c r="H23" s="41"/>
      <c r="I23" s="145" t="s">
        <v>26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38</v>
      </c>
      <c r="F24" s="41"/>
      <c r="G24" s="41"/>
      <c r="H24" s="41"/>
      <c r="I24" s="145" t="s">
        <v>29</v>
      </c>
      <c r="J24" s="136" t="s">
        <v>19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39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41</v>
      </c>
      <c r="E30" s="41"/>
      <c r="F30" s="41"/>
      <c r="G30" s="41"/>
      <c r="H30" s="41"/>
      <c r="I30" s="41"/>
      <c r="J30" s="156">
        <f>ROUND(J85,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43</v>
      </c>
      <c r="G32" s="41"/>
      <c r="H32" s="41"/>
      <c r="I32" s="157" t="s">
        <v>42</v>
      </c>
      <c r="J32" s="157" t="s">
        <v>44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45</v>
      </c>
      <c r="E33" s="145" t="s">
        <v>46</v>
      </c>
      <c r="F33" s="159">
        <f>ROUND((SUM(BE85:BE128)),  2)</f>
        <v>0</v>
      </c>
      <c r="G33" s="41"/>
      <c r="H33" s="41"/>
      <c r="I33" s="160">
        <v>0.20999999999999999</v>
      </c>
      <c r="J33" s="159">
        <f>ROUND(((SUM(BE85:BE128))*I33),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47</v>
      </c>
      <c r="F34" s="159">
        <f>ROUND((SUM(BF85:BF128)),  2)</f>
        <v>0</v>
      </c>
      <c r="G34" s="41"/>
      <c r="H34" s="41"/>
      <c r="I34" s="160">
        <v>0.12</v>
      </c>
      <c r="J34" s="159">
        <f>ROUND(((SUM(BF85:BF128))*I34),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48</v>
      </c>
      <c r="F35" s="159">
        <f>ROUND((SUM(BG85:BG128)),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49</v>
      </c>
      <c r="F36" s="159">
        <f>ROUND((SUM(BH85:BH128)),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50</v>
      </c>
      <c r="F37" s="159">
        <f>ROUND((SUM(BI85:BI128)),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51</v>
      </c>
      <c r="E39" s="163"/>
      <c r="F39" s="163"/>
      <c r="G39" s="164" t="s">
        <v>52</v>
      </c>
      <c r="H39" s="165" t="s">
        <v>53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123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72" t="str">
        <f>E7</f>
        <v>Splašková kanalizace Štěpánov s převedením odp. vod do Přelouče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121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07 - VRN - Vedlejší rozpočtové náklady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k.ú. Klenovka, k.ú. Štěpánov</v>
      </c>
      <c r="G52" s="43"/>
      <c r="H52" s="43"/>
      <c r="I52" s="35" t="s">
        <v>23</v>
      </c>
      <c r="J52" s="75" t="str">
        <f>IF(J12="","",J12)</f>
        <v>29. 8. 2023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Město Přelouč, Československé armády 1665, Přelouč</v>
      </c>
      <c r="G54" s="43"/>
      <c r="H54" s="43"/>
      <c r="I54" s="35" t="s">
        <v>32</v>
      </c>
      <c r="J54" s="39" t="str">
        <f>E21</f>
        <v>IKKO Hradec Králové, s.r.o., Bratří Štefanů 238,HK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30</v>
      </c>
      <c r="D55" s="43"/>
      <c r="E55" s="43"/>
      <c r="F55" s="30" t="str">
        <f>IF(E18="","",E18)</f>
        <v>Vyplň údaj</v>
      </c>
      <c r="G55" s="43"/>
      <c r="H55" s="43"/>
      <c r="I55" s="35" t="s">
        <v>37</v>
      </c>
      <c r="J55" s="39" t="str">
        <f>E24</f>
        <v>K. Hlaváčková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124</v>
      </c>
      <c r="D57" s="174"/>
      <c r="E57" s="174"/>
      <c r="F57" s="174"/>
      <c r="G57" s="174"/>
      <c r="H57" s="174"/>
      <c r="I57" s="174"/>
      <c r="J57" s="175" t="s">
        <v>125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73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126</v>
      </c>
    </row>
    <row r="60" s="9" customFormat="1" ht="24.96" customHeight="1">
      <c r="A60" s="9"/>
      <c r="B60" s="177"/>
      <c r="C60" s="178"/>
      <c r="D60" s="179" t="s">
        <v>117</v>
      </c>
      <c r="E60" s="180"/>
      <c r="F60" s="180"/>
      <c r="G60" s="180"/>
      <c r="H60" s="180"/>
      <c r="I60" s="180"/>
      <c r="J60" s="181">
        <f>J86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3248</v>
      </c>
      <c r="E61" s="185"/>
      <c r="F61" s="185"/>
      <c r="G61" s="185"/>
      <c r="H61" s="185"/>
      <c r="I61" s="185"/>
      <c r="J61" s="186">
        <f>J87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3249</v>
      </c>
      <c r="E62" s="185"/>
      <c r="F62" s="185"/>
      <c r="G62" s="185"/>
      <c r="H62" s="185"/>
      <c r="I62" s="185"/>
      <c r="J62" s="186">
        <f>J104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3250</v>
      </c>
      <c r="E63" s="185"/>
      <c r="F63" s="185"/>
      <c r="G63" s="185"/>
      <c r="H63" s="185"/>
      <c r="I63" s="185"/>
      <c r="J63" s="186">
        <f>J108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3251</v>
      </c>
      <c r="E64" s="185"/>
      <c r="F64" s="185"/>
      <c r="G64" s="185"/>
      <c r="H64" s="185"/>
      <c r="I64" s="185"/>
      <c r="J64" s="186">
        <f>J118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3252</v>
      </c>
      <c r="E65" s="185"/>
      <c r="F65" s="185"/>
      <c r="G65" s="185"/>
      <c r="H65" s="185"/>
      <c r="I65" s="185"/>
      <c r="J65" s="186">
        <f>J122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137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6.25" customHeight="1">
      <c r="A75" s="41"/>
      <c r="B75" s="42"/>
      <c r="C75" s="43"/>
      <c r="D75" s="43"/>
      <c r="E75" s="172" t="str">
        <f>E7</f>
        <v>Splašková kanalizace Štěpánov s převedením odp. vod do Přelouče</v>
      </c>
      <c r="F75" s="35"/>
      <c r="G75" s="35"/>
      <c r="H75" s="35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121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07 - VRN - Vedlejší rozpočtové náklady</v>
      </c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k.ú. Klenovka, k.ú. Štěpánov</v>
      </c>
      <c r="G79" s="43"/>
      <c r="H79" s="43"/>
      <c r="I79" s="35" t="s">
        <v>23</v>
      </c>
      <c r="J79" s="75" t="str">
        <f>IF(J12="","",J12)</f>
        <v>29. 8. 2023</v>
      </c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40.05" customHeight="1">
      <c r="A81" s="41"/>
      <c r="B81" s="42"/>
      <c r="C81" s="35" t="s">
        <v>25</v>
      </c>
      <c r="D81" s="43"/>
      <c r="E81" s="43"/>
      <c r="F81" s="30" t="str">
        <f>E15</f>
        <v>Město Přelouč, Československé armády 1665, Přelouč</v>
      </c>
      <c r="G81" s="43"/>
      <c r="H81" s="43"/>
      <c r="I81" s="35" t="s">
        <v>32</v>
      </c>
      <c r="J81" s="39" t="str">
        <f>E21</f>
        <v>IKKO Hradec Králové, s.r.o., Bratří Štefanů 238,HK</v>
      </c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30</v>
      </c>
      <c r="D82" s="43"/>
      <c r="E82" s="43"/>
      <c r="F82" s="30" t="str">
        <f>IF(E18="","",E18)</f>
        <v>Vyplň údaj</v>
      </c>
      <c r="G82" s="43"/>
      <c r="H82" s="43"/>
      <c r="I82" s="35" t="s">
        <v>37</v>
      </c>
      <c r="J82" s="39" t="str">
        <f>E24</f>
        <v>K. Hlaváčková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8"/>
      <c r="B84" s="189"/>
      <c r="C84" s="190" t="s">
        <v>138</v>
      </c>
      <c r="D84" s="191" t="s">
        <v>60</v>
      </c>
      <c r="E84" s="191" t="s">
        <v>56</v>
      </c>
      <c r="F84" s="191" t="s">
        <v>57</v>
      </c>
      <c r="G84" s="191" t="s">
        <v>139</v>
      </c>
      <c r="H84" s="191" t="s">
        <v>140</v>
      </c>
      <c r="I84" s="191" t="s">
        <v>141</v>
      </c>
      <c r="J84" s="191" t="s">
        <v>125</v>
      </c>
      <c r="K84" s="192" t="s">
        <v>142</v>
      </c>
      <c r="L84" s="193"/>
      <c r="M84" s="95" t="s">
        <v>19</v>
      </c>
      <c r="N84" s="96" t="s">
        <v>45</v>
      </c>
      <c r="O84" s="96" t="s">
        <v>143</v>
      </c>
      <c r="P84" s="96" t="s">
        <v>144</v>
      </c>
      <c r="Q84" s="96" t="s">
        <v>145</v>
      </c>
      <c r="R84" s="96" t="s">
        <v>146</v>
      </c>
      <c r="S84" s="96" t="s">
        <v>147</v>
      </c>
      <c r="T84" s="97" t="s">
        <v>148</v>
      </c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</row>
    <row r="85" s="2" customFormat="1" ht="22.8" customHeight="1">
      <c r="A85" s="41"/>
      <c r="B85" s="42"/>
      <c r="C85" s="102" t="s">
        <v>149</v>
      </c>
      <c r="D85" s="43"/>
      <c r="E85" s="43"/>
      <c r="F85" s="43"/>
      <c r="G85" s="43"/>
      <c r="H85" s="43"/>
      <c r="I85" s="43"/>
      <c r="J85" s="194">
        <f>BK85</f>
        <v>0</v>
      </c>
      <c r="K85" s="43"/>
      <c r="L85" s="47"/>
      <c r="M85" s="98"/>
      <c r="N85" s="195"/>
      <c r="O85" s="99"/>
      <c r="P85" s="196">
        <f>P86</f>
        <v>0</v>
      </c>
      <c r="Q85" s="99"/>
      <c r="R85" s="196">
        <f>R86</f>
        <v>0</v>
      </c>
      <c r="S85" s="99"/>
      <c r="T85" s="197">
        <f>T86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74</v>
      </c>
      <c r="AU85" s="20" t="s">
        <v>126</v>
      </c>
      <c r="BK85" s="198">
        <f>BK86</f>
        <v>0</v>
      </c>
    </row>
    <row r="86" s="12" customFormat="1" ht="25.92" customHeight="1">
      <c r="A86" s="12"/>
      <c r="B86" s="199"/>
      <c r="C86" s="200"/>
      <c r="D86" s="201" t="s">
        <v>74</v>
      </c>
      <c r="E86" s="202" t="s">
        <v>3253</v>
      </c>
      <c r="F86" s="202" t="s">
        <v>3254</v>
      </c>
      <c r="G86" s="200"/>
      <c r="H86" s="200"/>
      <c r="I86" s="203"/>
      <c r="J86" s="204">
        <f>BK86</f>
        <v>0</v>
      </c>
      <c r="K86" s="200"/>
      <c r="L86" s="205"/>
      <c r="M86" s="206"/>
      <c r="N86" s="207"/>
      <c r="O86" s="207"/>
      <c r="P86" s="208">
        <f>P87+P104+P108+P118+P122</f>
        <v>0</v>
      </c>
      <c r="Q86" s="207"/>
      <c r="R86" s="208">
        <f>R87+R104+R108+R118+R122</f>
        <v>0</v>
      </c>
      <c r="S86" s="207"/>
      <c r="T86" s="209">
        <f>T87+T104+T108+T118+T122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0" t="s">
        <v>183</v>
      </c>
      <c r="AT86" s="211" t="s">
        <v>74</v>
      </c>
      <c r="AU86" s="211" t="s">
        <v>75</v>
      </c>
      <c r="AY86" s="210" t="s">
        <v>151</v>
      </c>
      <c r="BK86" s="212">
        <f>BK87+BK104+BK108+BK118+BK122</f>
        <v>0</v>
      </c>
    </row>
    <row r="87" s="12" customFormat="1" ht="22.8" customHeight="1">
      <c r="A87" s="12"/>
      <c r="B87" s="199"/>
      <c r="C87" s="200"/>
      <c r="D87" s="201" t="s">
        <v>74</v>
      </c>
      <c r="E87" s="213" t="s">
        <v>3255</v>
      </c>
      <c r="F87" s="213" t="s">
        <v>3256</v>
      </c>
      <c r="G87" s="200"/>
      <c r="H87" s="200"/>
      <c r="I87" s="203"/>
      <c r="J87" s="214">
        <f>BK87</f>
        <v>0</v>
      </c>
      <c r="K87" s="200"/>
      <c r="L87" s="205"/>
      <c r="M87" s="206"/>
      <c r="N87" s="207"/>
      <c r="O87" s="207"/>
      <c r="P87" s="208">
        <f>SUM(P88:P103)</f>
        <v>0</v>
      </c>
      <c r="Q87" s="207"/>
      <c r="R87" s="208">
        <f>SUM(R88:R103)</f>
        <v>0</v>
      </c>
      <c r="S87" s="207"/>
      <c r="T87" s="209">
        <f>SUM(T88:T103)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183</v>
      </c>
      <c r="AT87" s="211" t="s">
        <v>74</v>
      </c>
      <c r="AU87" s="211" t="s">
        <v>83</v>
      </c>
      <c r="AY87" s="210" t="s">
        <v>151</v>
      </c>
      <c r="BK87" s="212">
        <f>SUM(BK88:BK103)</f>
        <v>0</v>
      </c>
    </row>
    <row r="88" s="2" customFormat="1" ht="16.5" customHeight="1">
      <c r="A88" s="41"/>
      <c r="B88" s="42"/>
      <c r="C88" s="215" t="s">
        <v>83</v>
      </c>
      <c r="D88" s="215" t="s">
        <v>153</v>
      </c>
      <c r="E88" s="216" t="s">
        <v>3257</v>
      </c>
      <c r="F88" s="217" t="s">
        <v>3258</v>
      </c>
      <c r="G88" s="218" t="s">
        <v>3259</v>
      </c>
      <c r="H88" s="219">
        <v>1</v>
      </c>
      <c r="I88" s="220"/>
      <c r="J88" s="221">
        <f>ROUND(I88*H88,2)</f>
        <v>0</v>
      </c>
      <c r="K88" s="217" t="s">
        <v>19</v>
      </c>
      <c r="L88" s="47"/>
      <c r="M88" s="222" t="s">
        <v>19</v>
      </c>
      <c r="N88" s="223" t="s">
        <v>46</v>
      </c>
      <c r="O88" s="87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6" t="s">
        <v>3260</v>
      </c>
      <c r="AT88" s="226" t="s">
        <v>153</v>
      </c>
      <c r="AU88" s="226" t="s">
        <v>85</v>
      </c>
      <c r="AY88" s="20" t="s">
        <v>151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20" t="s">
        <v>83</v>
      </c>
      <c r="BK88" s="227">
        <f>ROUND(I88*H88,2)</f>
        <v>0</v>
      </c>
      <c r="BL88" s="20" t="s">
        <v>3260</v>
      </c>
      <c r="BM88" s="226" t="s">
        <v>3261</v>
      </c>
    </row>
    <row r="89" s="2" customFormat="1" ht="16.5" customHeight="1">
      <c r="A89" s="41"/>
      <c r="B89" s="42"/>
      <c r="C89" s="215" t="s">
        <v>85</v>
      </c>
      <c r="D89" s="215" t="s">
        <v>153</v>
      </c>
      <c r="E89" s="216" t="s">
        <v>3262</v>
      </c>
      <c r="F89" s="217" t="s">
        <v>3263</v>
      </c>
      <c r="G89" s="218" t="s">
        <v>3264</v>
      </c>
      <c r="H89" s="219">
        <v>1</v>
      </c>
      <c r="I89" s="220"/>
      <c r="J89" s="221">
        <f>ROUND(I89*H89,2)</f>
        <v>0</v>
      </c>
      <c r="K89" s="217" t="s">
        <v>157</v>
      </c>
      <c r="L89" s="47"/>
      <c r="M89" s="222" t="s">
        <v>19</v>
      </c>
      <c r="N89" s="223" t="s">
        <v>46</v>
      </c>
      <c r="O89" s="87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6" t="s">
        <v>3260</v>
      </c>
      <c r="AT89" s="226" t="s">
        <v>153</v>
      </c>
      <c r="AU89" s="226" t="s">
        <v>85</v>
      </c>
      <c r="AY89" s="20" t="s">
        <v>151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20" t="s">
        <v>83</v>
      </c>
      <c r="BK89" s="227">
        <f>ROUND(I89*H89,2)</f>
        <v>0</v>
      </c>
      <c r="BL89" s="20" t="s">
        <v>3260</v>
      </c>
      <c r="BM89" s="226" t="s">
        <v>3265</v>
      </c>
    </row>
    <row r="90" s="2" customFormat="1">
      <c r="A90" s="41"/>
      <c r="B90" s="42"/>
      <c r="C90" s="43"/>
      <c r="D90" s="228" t="s">
        <v>160</v>
      </c>
      <c r="E90" s="43"/>
      <c r="F90" s="229" t="s">
        <v>3266</v>
      </c>
      <c r="G90" s="43"/>
      <c r="H90" s="43"/>
      <c r="I90" s="230"/>
      <c r="J90" s="43"/>
      <c r="K90" s="43"/>
      <c r="L90" s="47"/>
      <c r="M90" s="231"/>
      <c r="N90" s="232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160</v>
      </c>
      <c r="AU90" s="20" t="s">
        <v>85</v>
      </c>
    </row>
    <row r="91" s="2" customFormat="1">
      <c r="A91" s="41"/>
      <c r="B91" s="42"/>
      <c r="C91" s="43"/>
      <c r="D91" s="235" t="s">
        <v>409</v>
      </c>
      <c r="E91" s="43"/>
      <c r="F91" s="277" t="s">
        <v>3267</v>
      </c>
      <c r="G91" s="43"/>
      <c r="H91" s="43"/>
      <c r="I91" s="230"/>
      <c r="J91" s="43"/>
      <c r="K91" s="43"/>
      <c r="L91" s="47"/>
      <c r="M91" s="231"/>
      <c r="N91" s="232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409</v>
      </c>
      <c r="AU91" s="20" t="s">
        <v>85</v>
      </c>
    </row>
    <row r="92" s="2" customFormat="1" ht="16.5" customHeight="1">
      <c r="A92" s="41"/>
      <c r="B92" s="42"/>
      <c r="C92" s="215" t="s">
        <v>167</v>
      </c>
      <c r="D92" s="215" t="s">
        <v>153</v>
      </c>
      <c r="E92" s="216" t="s">
        <v>3268</v>
      </c>
      <c r="F92" s="217" t="s">
        <v>3269</v>
      </c>
      <c r="G92" s="218" t="s">
        <v>3264</v>
      </c>
      <c r="H92" s="219">
        <v>1</v>
      </c>
      <c r="I92" s="220"/>
      <c r="J92" s="221">
        <f>ROUND(I92*H92,2)</f>
        <v>0</v>
      </c>
      <c r="K92" s="217" t="s">
        <v>157</v>
      </c>
      <c r="L92" s="47"/>
      <c r="M92" s="222" t="s">
        <v>19</v>
      </c>
      <c r="N92" s="223" t="s">
        <v>46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3260</v>
      </c>
      <c r="AT92" s="226" t="s">
        <v>153</v>
      </c>
      <c r="AU92" s="226" t="s">
        <v>85</v>
      </c>
      <c r="AY92" s="20" t="s">
        <v>151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83</v>
      </c>
      <c r="BK92" s="227">
        <f>ROUND(I92*H92,2)</f>
        <v>0</v>
      </c>
      <c r="BL92" s="20" t="s">
        <v>3260</v>
      </c>
      <c r="BM92" s="226" t="s">
        <v>3270</v>
      </c>
    </row>
    <row r="93" s="2" customFormat="1">
      <c r="A93" s="41"/>
      <c r="B93" s="42"/>
      <c r="C93" s="43"/>
      <c r="D93" s="228" t="s">
        <v>160</v>
      </c>
      <c r="E93" s="43"/>
      <c r="F93" s="229" t="s">
        <v>3271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160</v>
      </c>
      <c r="AU93" s="20" t="s">
        <v>85</v>
      </c>
    </row>
    <row r="94" s="2" customFormat="1">
      <c r="A94" s="41"/>
      <c r="B94" s="42"/>
      <c r="C94" s="43"/>
      <c r="D94" s="235" t="s">
        <v>409</v>
      </c>
      <c r="E94" s="43"/>
      <c r="F94" s="277" t="s">
        <v>3272</v>
      </c>
      <c r="G94" s="43"/>
      <c r="H94" s="43"/>
      <c r="I94" s="230"/>
      <c r="J94" s="43"/>
      <c r="K94" s="43"/>
      <c r="L94" s="47"/>
      <c r="M94" s="231"/>
      <c r="N94" s="232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409</v>
      </c>
      <c r="AU94" s="20" t="s">
        <v>85</v>
      </c>
    </row>
    <row r="95" s="2" customFormat="1" ht="16.5" customHeight="1">
      <c r="A95" s="41"/>
      <c r="B95" s="42"/>
      <c r="C95" s="215" t="s">
        <v>158</v>
      </c>
      <c r="D95" s="215" t="s">
        <v>153</v>
      </c>
      <c r="E95" s="216" t="s">
        <v>3273</v>
      </c>
      <c r="F95" s="217" t="s">
        <v>3274</v>
      </c>
      <c r="G95" s="218" t="s">
        <v>3264</v>
      </c>
      <c r="H95" s="219">
        <v>1</v>
      </c>
      <c r="I95" s="220"/>
      <c r="J95" s="221">
        <f>ROUND(I95*H95,2)</f>
        <v>0</v>
      </c>
      <c r="K95" s="217" t="s">
        <v>157</v>
      </c>
      <c r="L95" s="47"/>
      <c r="M95" s="222" t="s">
        <v>19</v>
      </c>
      <c r="N95" s="223" t="s">
        <v>46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3260</v>
      </c>
      <c r="AT95" s="226" t="s">
        <v>153</v>
      </c>
      <c r="AU95" s="226" t="s">
        <v>85</v>
      </c>
      <c r="AY95" s="20" t="s">
        <v>151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83</v>
      </c>
      <c r="BK95" s="227">
        <f>ROUND(I95*H95,2)</f>
        <v>0</v>
      </c>
      <c r="BL95" s="20" t="s">
        <v>3260</v>
      </c>
      <c r="BM95" s="226" t="s">
        <v>3275</v>
      </c>
    </row>
    <row r="96" s="2" customFormat="1">
      <c r="A96" s="41"/>
      <c r="B96" s="42"/>
      <c r="C96" s="43"/>
      <c r="D96" s="228" t="s">
        <v>160</v>
      </c>
      <c r="E96" s="43"/>
      <c r="F96" s="229" t="s">
        <v>3276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160</v>
      </c>
      <c r="AU96" s="20" t="s">
        <v>85</v>
      </c>
    </row>
    <row r="97" s="2" customFormat="1">
      <c r="A97" s="41"/>
      <c r="B97" s="42"/>
      <c r="C97" s="43"/>
      <c r="D97" s="235" t="s">
        <v>409</v>
      </c>
      <c r="E97" s="43"/>
      <c r="F97" s="277" t="s">
        <v>3277</v>
      </c>
      <c r="G97" s="43"/>
      <c r="H97" s="43"/>
      <c r="I97" s="230"/>
      <c r="J97" s="43"/>
      <c r="K97" s="43"/>
      <c r="L97" s="47"/>
      <c r="M97" s="231"/>
      <c r="N97" s="232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409</v>
      </c>
      <c r="AU97" s="20" t="s">
        <v>85</v>
      </c>
    </row>
    <row r="98" s="2" customFormat="1" ht="16.5" customHeight="1">
      <c r="A98" s="41"/>
      <c r="B98" s="42"/>
      <c r="C98" s="215" t="s">
        <v>183</v>
      </c>
      <c r="D98" s="215" t="s">
        <v>153</v>
      </c>
      <c r="E98" s="216" t="s">
        <v>3278</v>
      </c>
      <c r="F98" s="217" t="s">
        <v>3279</v>
      </c>
      <c r="G98" s="218" t="s">
        <v>3264</v>
      </c>
      <c r="H98" s="219">
        <v>1</v>
      </c>
      <c r="I98" s="220"/>
      <c r="J98" s="221">
        <f>ROUND(I98*H98,2)</f>
        <v>0</v>
      </c>
      <c r="K98" s="217" t="s">
        <v>157</v>
      </c>
      <c r="L98" s="47"/>
      <c r="M98" s="222" t="s">
        <v>19</v>
      </c>
      <c r="N98" s="223" t="s">
        <v>46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3260</v>
      </c>
      <c r="AT98" s="226" t="s">
        <v>153</v>
      </c>
      <c r="AU98" s="226" t="s">
        <v>85</v>
      </c>
      <c r="AY98" s="20" t="s">
        <v>151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83</v>
      </c>
      <c r="BK98" s="227">
        <f>ROUND(I98*H98,2)</f>
        <v>0</v>
      </c>
      <c r="BL98" s="20" t="s">
        <v>3260</v>
      </c>
      <c r="BM98" s="226" t="s">
        <v>3280</v>
      </c>
    </row>
    <row r="99" s="2" customFormat="1">
      <c r="A99" s="41"/>
      <c r="B99" s="42"/>
      <c r="C99" s="43"/>
      <c r="D99" s="228" t="s">
        <v>160</v>
      </c>
      <c r="E99" s="43"/>
      <c r="F99" s="229" t="s">
        <v>3281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160</v>
      </c>
      <c r="AU99" s="20" t="s">
        <v>85</v>
      </c>
    </row>
    <row r="100" s="2" customFormat="1">
      <c r="A100" s="41"/>
      <c r="B100" s="42"/>
      <c r="C100" s="43"/>
      <c r="D100" s="235" t="s">
        <v>409</v>
      </c>
      <c r="E100" s="43"/>
      <c r="F100" s="277" t="s">
        <v>3282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409</v>
      </c>
      <c r="AU100" s="20" t="s">
        <v>85</v>
      </c>
    </row>
    <row r="101" s="2" customFormat="1" ht="16.5" customHeight="1">
      <c r="A101" s="41"/>
      <c r="B101" s="42"/>
      <c r="C101" s="215" t="s">
        <v>190</v>
      </c>
      <c r="D101" s="215" t="s">
        <v>153</v>
      </c>
      <c r="E101" s="216" t="s">
        <v>3283</v>
      </c>
      <c r="F101" s="217" t="s">
        <v>3284</v>
      </c>
      <c r="G101" s="218" t="s">
        <v>3264</v>
      </c>
      <c r="H101" s="219">
        <v>1</v>
      </c>
      <c r="I101" s="220"/>
      <c r="J101" s="221">
        <f>ROUND(I101*H101,2)</f>
        <v>0</v>
      </c>
      <c r="K101" s="217" t="s">
        <v>19</v>
      </c>
      <c r="L101" s="47"/>
      <c r="M101" s="222" t="s">
        <v>19</v>
      </c>
      <c r="N101" s="223" t="s">
        <v>46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3260</v>
      </c>
      <c r="AT101" s="226" t="s">
        <v>153</v>
      </c>
      <c r="AU101" s="226" t="s">
        <v>85</v>
      </c>
      <c r="AY101" s="20" t="s">
        <v>151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83</v>
      </c>
      <c r="BK101" s="227">
        <f>ROUND(I101*H101,2)</f>
        <v>0</v>
      </c>
      <c r="BL101" s="20" t="s">
        <v>3260</v>
      </c>
      <c r="BM101" s="226" t="s">
        <v>3285</v>
      </c>
    </row>
    <row r="102" s="2" customFormat="1" ht="16.5" customHeight="1">
      <c r="A102" s="41"/>
      <c r="B102" s="42"/>
      <c r="C102" s="215" t="s">
        <v>197</v>
      </c>
      <c r="D102" s="215" t="s">
        <v>153</v>
      </c>
      <c r="E102" s="216" t="s">
        <v>3286</v>
      </c>
      <c r="F102" s="217" t="s">
        <v>3287</v>
      </c>
      <c r="G102" s="218" t="s">
        <v>3264</v>
      </c>
      <c r="H102" s="219">
        <v>1</v>
      </c>
      <c r="I102" s="220"/>
      <c r="J102" s="221">
        <f>ROUND(I102*H102,2)</f>
        <v>0</v>
      </c>
      <c r="K102" s="217" t="s">
        <v>157</v>
      </c>
      <c r="L102" s="47"/>
      <c r="M102" s="222" t="s">
        <v>19</v>
      </c>
      <c r="N102" s="223" t="s">
        <v>46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3260</v>
      </c>
      <c r="AT102" s="226" t="s">
        <v>153</v>
      </c>
      <c r="AU102" s="226" t="s">
        <v>85</v>
      </c>
      <c r="AY102" s="20" t="s">
        <v>151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83</v>
      </c>
      <c r="BK102" s="227">
        <f>ROUND(I102*H102,2)</f>
        <v>0</v>
      </c>
      <c r="BL102" s="20" t="s">
        <v>3260</v>
      </c>
      <c r="BM102" s="226" t="s">
        <v>3288</v>
      </c>
    </row>
    <row r="103" s="2" customFormat="1">
      <c r="A103" s="41"/>
      <c r="B103" s="42"/>
      <c r="C103" s="43"/>
      <c r="D103" s="228" t="s">
        <v>160</v>
      </c>
      <c r="E103" s="43"/>
      <c r="F103" s="229" t="s">
        <v>3289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160</v>
      </c>
      <c r="AU103" s="20" t="s">
        <v>85</v>
      </c>
    </row>
    <row r="104" s="12" customFormat="1" ht="22.8" customHeight="1">
      <c r="A104" s="12"/>
      <c r="B104" s="199"/>
      <c r="C104" s="200"/>
      <c r="D104" s="201" t="s">
        <v>74</v>
      </c>
      <c r="E104" s="213" t="s">
        <v>3290</v>
      </c>
      <c r="F104" s="213" t="s">
        <v>3291</v>
      </c>
      <c r="G104" s="200"/>
      <c r="H104" s="200"/>
      <c r="I104" s="203"/>
      <c r="J104" s="214">
        <f>BK104</f>
        <v>0</v>
      </c>
      <c r="K104" s="200"/>
      <c r="L104" s="205"/>
      <c r="M104" s="206"/>
      <c r="N104" s="207"/>
      <c r="O104" s="207"/>
      <c r="P104" s="208">
        <f>SUM(P105:P107)</f>
        <v>0</v>
      </c>
      <c r="Q104" s="207"/>
      <c r="R104" s="208">
        <f>SUM(R105:R107)</f>
        <v>0</v>
      </c>
      <c r="S104" s="207"/>
      <c r="T104" s="209">
        <f>SUM(T105:T107)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0" t="s">
        <v>183</v>
      </c>
      <c r="AT104" s="211" t="s">
        <v>74</v>
      </c>
      <c r="AU104" s="211" t="s">
        <v>83</v>
      </c>
      <c r="AY104" s="210" t="s">
        <v>151</v>
      </c>
      <c r="BK104" s="212">
        <f>SUM(BK105:BK107)</f>
        <v>0</v>
      </c>
    </row>
    <row r="105" s="2" customFormat="1" ht="16.5" customHeight="1">
      <c r="A105" s="41"/>
      <c r="B105" s="42"/>
      <c r="C105" s="215" t="s">
        <v>204</v>
      </c>
      <c r="D105" s="215" t="s">
        <v>153</v>
      </c>
      <c r="E105" s="216" t="s">
        <v>3292</v>
      </c>
      <c r="F105" s="217" t="s">
        <v>3291</v>
      </c>
      <c r="G105" s="218" t="s">
        <v>3264</v>
      </c>
      <c r="H105" s="219">
        <v>1</v>
      </c>
      <c r="I105" s="220"/>
      <c r="J105" s="221">
        <f>ROUND(I105*H105,2)</f>
        <v>0</v>
      </c>
      <c r="K105" s="217" t="s">
        <v>157</v>
      </c>
      <c r="L105" s="47"/>
      <c r="M105" s="222" t="s">
        <v>19</v>
      </c>
      <c r="N105" s="223" t="s">
        <v>46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3260</v>
      </c>
      <c r="AT105" s="226" t="s">
        <v>153</v>
      </c>
      <c r="AU105" s="226" t="s">
        <v>85</v>
      </c>
      <c r="AY105" s="20" t="s">
        <v>151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83</v>
      </c>
      <c r="BK105" s="227">
        <f>ROUND(I105*H105,2)</f>
        <v>0</v>
      </c>
      <c r="BL105" s="20" t="s">
        <v>3260</v>
      </c>
      <c r="BM105" s="226" t="s">
        <v>3293</v>
      </c>
    </row>
    <row r="106" s="2" customFormat="1">
      <c r="A106" s="41"/>
      <c r="B106" s="42"/>
      <c r="C106" s="43"/>
      <c r="D106" s="228" t="s">
        <v>160</v>
      </c>
      <c r="E106" s="43"/>
      <c r="F106" s="229" t="s">
        <v>3294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160</v>
      </c>
      <c r="AU106" s="20" t="s">
        <v>85</v>
      </c>
    </row>
    <row r="107" s="2" customFormat="1">
      <c r="A107" s="41"/>
      <c r="B107" s="42"/>
      <c r="C107" s="43"/>
      <c r="D107" s="235" t="s">
        <v>409</v>
      </c>
      <c r="E107" s="43"/>
      <c r="F107" s="277" t="s">
        <v>3295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409</v>
      </c>
      <c r="AU107" s="20" t="s">
        <v>85</v>
      </c>
    </row>
    <row r="108" s="12" customFormat="1" ht="22.8" customHeight="1">
      <c r="A108" s="12"/>
      <c r="B108" s="199"/>
      <c r="C108" s="200"/>
      <c r="D108" s="201" t="s">
        <v>74</v>
      </c>
      <c r="E108" s="213" t="s">
        <v>3296</v>
      </c>
      <c r="F108" s="213" t="s">
        <v>3297</v>
      </c>
      <c r="G108" s="200"/>
      <c r="H108" s="200"/>
      <c r="I108" s="203"/>
      <c r="J108" s="214">
        <f>BK108</f>
        <v>0</v>
      </c>
      <c r="K108" s="200"/>
      <c r="L108" s="205"/>
      <c r="M108" s="206"/>
      <c r="N108" s="207"/>
      <c r="O108" s="207"/>
      <c r="P108" s="208">
        <f>SUM(P109:P117)</f>
        <v>0</v>
      </c>
      <c r="Q108" s="207"/>
      <c r="R108" s="208">
        <f>SUM(R109:R117)</f>
        <v>0</v>
      </c>
      <c r="S108" s="207"/>
      <c r="T108" s="209">
        <f>SUM(T109:T117)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0" t="s">
        <v>183</v>
      </c>
      <c r="AT108" s="211" t="s">
        <v>74</v>
      </c>
      <c r="AU108" s="211" t="s">
        <v>83</v>
      </c>
      <c r="AY108" s="210" t="s">
        <v>151</v>
      </c>
      <c r="BK108" s="212">
        <f>SUM(BK109:BK117)</f>
        <v>0</v>
      </c>
    </row>
    <row r="109" s="2" customFormat="1" ht="16.5" customHeight="1">
      <c r="A109" s="41"/>
      <c r="B109" s="42"/>
      <c r="C109" s="215" t="s">
        <v>211</v>
      </c>
      <c r="D109" s="215" t="s">
        <v>153</v>
      </c>
      <c r="E109" s="216" t="s">
        <v>3298</v>
      </c>
      <c r="F109" s="217" t="s">
        <v>3299</v>
      </c>
      <c r="G109" s="218" t="s">
        <v>3264</v>
      </c>
      <c r="H109" s="219">
        <v>1</v>
      </c>
      <c r="I109" s="220"/>
      <c r="J109" s="221">
        <f>ROUND(I109*H109,2)</f>
        <v>0</v>
      </c>
      <c r="K109" s="217" t="s">
        <v>157</v>
      </c>
      <c r="L109" s="47"/>
      <c r="M109" s="222" t="s">
        <v>19</v>
      </c>
      <c r="N109" s="223" t="s">
        <v>46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3260</v>
      </c>
      <c r="AT109" s="226" t="s">
        <v>153</v>
      </c>
      <c r="AU109" s="226" t="s">
        <v>85</v>
      </c>
      <c r="AY109" s="20" t="s">
        <v>151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83</v>
      </c>
      <c r="BK109" s="227">
        <f>ROUND(I109*H109,2)</f>
        <v>0</v>
      </c>
      <c r="BL109" s="20" t="s">
        <v>3260</v>
      </c>
      <c r="BM109" s="226" t="s">
        <v>3300</v>
      </c>
    </row>
    <row r="110" s="2" customFormat="1">
      <c r="A110" s="41"/>
      <c r="B110" s="42"/>
      <c r="C110" s="43"/>
      <c r="D110" s="228" t="s">
        <v>160</v>
      </c>
      <c r="E110" s="43"/>
      <c r="F110" s="229" t="s">
        <v>3301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160</v>
      </c>
      <c r="AU110" s="20" t="s">
        <v>85</v>
      </c>
    </row>
    <row r="111" s="2" customFormat="1">
      <c r="A111" s="41"/>
      <c r="B111" s="42"/>
      <c r="C111" s="43"/>
      <c r="D111" s="235" t="s">
        <v>409</v>
      </c>
      <c r="E111" s="43"/>
      <c r="F111" s="277" t="s">
        <v>3302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409</v>
      </c>
      <c r="AU111" s="20" t="s">
        <v>85</v>
      </c>
    </row>
    <row r="112" s="2" customFormat="1" ht="16.5" customHeight="1">
      <c r="A112" s="41"/>
      <c r="B112" s="42"/>
      <c r="C112" s="215" t="s">
        <v>218</v>
      </c>
      <c r="D112" s="215" t="s">
        <v>153</v>
      </c>
      <c r="E112" s="216" t="s">
        <v>3303</v>
      </c>
      <c r="F112" s="217" t="s">
        <v>3304</v>
      </c>
      <c r="G112" s="218" t="s">
        <v>3264</v>
      </c>
      <c r="H112" s="219">
        <v>1</v>
      </c>
      <c r="I112" s="220"/>
      <c r="J112" s="221">
        <f>ROUND(I112*H112,2)</f>
        <v>0</v>
      </c>
      <c r="K112" s="217" t="s">
        <v>157</v>
      </c>
      <c r="L112" s="47"/>
      <c r="M112" s="222" t="s">
        <v>19</v>
      </c>
      <c r="N112" s="223" t="s">
        <v>46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3260</v>
      </c>
      <c r="AT112" s="226" t="s">
        <v>153</v>
      </c>
      <c r="AU112" s="226" t="s">
        <v>85</v>
      </c>
      <c r="AY112" s="20" t="s">
        <v>151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83</v>
      </c>
      <c r="BK112" s="227">
        <f>ROUND(I112*H112,2)</f>
        <v>0</v>
      </c>
      <c r="BL112" s="20" t="s">
        <v>3260</v>
      </c>
      <c r="BM112" s="226" t="s">
        <v>3305</v>
      </c>
    </row>
    <row r="113" s="2" customFormat="1">
      <c r="A113" s="41"/>
      <c r="B113" s="42"/>
      <c r="C113" s="43"/>
      <c r="D113" s="228" t="s">
        <v>160</v>
      </c>
      <c r="E113" s="43"/>
      <c r="F113" s="229" t="s">
        <v>3306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160</v>
      </c>
      <c r="AU113" s="20" t="s">
        <v>85</v>
      </c>
    </row>
    <row r="114" s="2" customFormat="1">
      <c r="A114" s="41"/>
      <c r="B114" s="42"/>
      <c r="C114" s="43"/>
      <c r="D114" s="235" t="s">
        <v>409</v>
      </c>
      <c r="E114" s="43"/>
      <c r="F114" s="277" t="s">
        <v>3307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409</v>
      </c>
      <c r="AU114" s="20" t="s">
        <v>85</v>
      </c>
    </row>
    <row r="115" s="2" customFormat="1" ht="16.5" customHeight="1">
      <c r="A115" s="41"/>
      <c r="B115" s="42"/>
      <c r="C115" s="215" t="s">
        <v>226</v>
      </c>
      <c r="D115" s="215" t="s">
        <v>153</v>
      </c>
      <c r="E115" s="216" t="s">
        <v>3308</v>
      </c>
      <c r="F115" s="217" t="s">
        <v>3309</v>
      </c>
      <c r="G115" s="218" t="s">
        <v>3264</v>
      </c>
      <c r="H115" s="219">
        <v>1</v>
      </c>
      <c r="I115" s="220"/>
      <c r="J115" s="221">
        <f>ROUND(I115*H115,2)</f>
        <v>0</v>
      </c>
      <c r="K115" s="217" t="s">
        <v>157</v>
      </c>
      <c r="L115" s="47"/>
      <c r="M115" s="222" t="s">
        <v>19</v>
      </c>
      <c r="N115" s="223" t="s">
        <v>46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3260</v>
      </c>
      <c r="AT115" s="226" t="s">
        <v>153</v>
      </c>
      <c r="AU115" s="226" t="s">
        <v>85</v>
      </c>
      <c r="AY115" s="20" t="s">
        <v>151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83</v>
      </c>
      <c r="BK115" s="227">
        <f>ROUND(I115*H115,2)</f>
        <v>0</v>
      </c>
      <c r="BL115" s="20" t="s">
        <v>3260</v>
      </c>
      <c r="BM115" s="226" t="s">
        <v>3310</v>
      </c>
    </row>
    <row r="116" s="2" customFormat="1">
      <c r="A116" s="41"/>
      <c r="B116" s="42"/>
      <c r="C116" s="43"/>
      <c r="D116" s="228" t="s">
        <v>160</v>
      </c>
      <c r="E116" s="43"/>
      <c r="F116" s="229" t="s">
        <v>3311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160</v>
      </c>
      <c r="AU116" s="20" t="s">
        <v>85</v>
      </c>
    </row>
    <row r="117" s="2" customFormat="1">
      <c r="A117" s="41"/>
      <c r="B117" s="42"/>
      <c r="C117" s="43"/>
      <c r="D117" s="235" t="s">
        <v>409</v>
      </c>
      <c r="E117" s="43"/>
      <c r="F117" s="277" t="s">
        <v>3312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409</v>
      </c>
      <c r="AU117" s="20" t="s">
        <v>85</v>
      </c>
    </row>
    <row r="118" s="12" customFormat="1" ht="22.8" customHeight="1">
      <c r="A118" s="12"/>
      <c r="B118" s="199"/>
      <c r="C118" s="200"/>
      <c r="D118" s="201" t="s">
        <v>74</v>
      </c>
      <c r="E118" s="213" t="s">
        <v>3313</v>
      </c>
      <c r="F118" s="213" t="s">
        <v>3314</v>
      </c>
      <c r="G118" s="200"/>
      <c r="H118" s="200"/>
      <c r="I118" s="203"/>
      <c r="J118" s="214">
        <f>BK118</f>
        <v>0</v>
      </c>
      <c r="K118" s="200"/>
      <c r="L118" s="205"/>
      <c r="M118" s="206"/>
      <c r="N118" s="207"/>
      <c r="O118" s="207"/>
      <c r="P118" s="208">
        <f>SUM(P119:P121)</f>
        <v>0</v>
      </c>
      <c r="Q118" s="207"/>
      <c r="R118" s="208">
        <f>SUM(R119:R121)</f>
        <v>0</v>
      </c>
      <c r="S118" s="207"/>
      <c r="T118" s="209">
        <f>SUM(T119:T121)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0" t="s">
        <v>183</v>
      </c>
      <c r="AT118" s="211" t="s">
        <v>74</v>
      </c>
      <c r="AU118" s="211" t="s">
        <v>83</v>
      </c>
      <c r="AY118" s="210" t="s">
        <v>151</v>
      </c>
      <c r="BK118" s="212">
        <f>SUM(BK119:BK121)</f>
        <v>0</v>
      </c>
    </row>
    <row r="119" s="2" customFormat="1" ht="16.5" customHeight="1">
      <c r="A119" s="41"/>
      <c r="B119" s="42"/>
      <c r="C119" s="215" t="s">
        <v>8</v>
      </c>
      <c r="D119" s="215" t="s">
        <v>153</v>
      </c>
      <c r="E119" s="216" t="s">
        <v>3315</v>
      </c>
      <c r="F119" s="217" t="s">
        <v>3316</v>
      </c>
      <c r="G119" s="218" t="s">
        <v>3264</v>
      </c>
      <c r="H119" s="219">
        <v>1</v>
      </c>
      <c r="I119" s="220"/>
      <c r="J119" s="221">
        <f>ROUND(I119*H119,2)</f>
        <v>0</v>
      </c>
      <c r="K119" s="217" t="s">
        <v>157</v>
      </c>
      <c r="L119" s="47"/>
      <c r="M119" s="222" t="s">
        <v>19</v>
      </c>
      <c r="N119" s="223" t="s">
        <v>46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3260</v>
      </c>
      <c r="AT119" s="226" t="s">
        <v>153</v>
      </c>
      <c r="AU119" s="226" t="s">
        <v>85</v>
      </c>
      <c r="AY119" s="20" t="s">
        <v>151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83</v>
      </c>
      <c r="BK119" s="227">
        <f>ROUND(I119*H119,2)</f>
        <v>0</v>
      </c>
      <c r="BL119" s="20" t="s">
        <v>3260</v>
      </c>
      <c r="BM119" s="226" t="s">
        <v>3317</v>
      </c>
    </row>
    <row r="120" s="2" customFormat="1">
      <c r="A120" s="41"/>
      <c r="B120" s="42"/>
      <c r="C120" s="43"/>
      <c r="D120" s="228" t="s">
        <v>160</v>
      </c>
      <c r="E120" s="43"/>
      <c r="F120" s="229" t="s">
        <v>3318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160</v>
      </c>
      <c r="AU120" s="20" t="s">
        <v>85</v>
      </c>
    </row>
    <row r="121" s="2" customFormat="1">
      <c r="A121" s="41"/>
      <c r="B121" s="42"/>
      <c r="C121" s="43"/>
      <c r="D121" s="235" t="s">
        <v>409</v>
      </c>
      <c r="E121" s="43"/>
      <c r="F121" s="277" t="s">
        <v>3319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409</v>
      </c>
      <c r="AU121" s="20" t="s">
        <v>85</v>
      </c>
    </row>
    <row r="122" s="12" customFormat="1" ht="22.8" customHeight="1">
      <c r="A122" s="12"/>
      <c r="B122" s="199"/>
      <c r="C122" s="200"/>
      <c r="D122" s="201" t="s">
        <v>74</v>
      </c>
      <c r="E122" s="213" t="s">
        <v>3320</v>
      </c>
      <c r="F122" s="213" t="s">
        <v>3321</v>
      </c>
      <c r="G122" s="200"/>
      <c r="H122" s="200"/>
      <c r="I122" s="203"/>
      <c r="J122" s="214">
        <f>BK122</f>
        <v>0</v>
      </c>
      <c r="K122" s="200"/>
      <c r="L122" s="205"/>
      <c r="M122" s="206"/>
      <c r="N122" s="207"/>
      <c r="O122" s="207"/>
      <c r="P122" s="208">
        <f>SUM(P123:P128)</f>
        <v>0</v>
      </c>
      <c r="Q122" s="207"/>
      <c r="R122" s="208">
        <f>SUM(R123:R128)</f>
        <v>0</v>
      </c>
      <c r="S122" s="207"/>
      <c r="T122" s="209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183</v>
      </c>
      <c r="AT122" s="211" t="s">
        <v>74</v>
      </c>
      <c r="AU122" s="211" t="s">
        <v>83</v>
      </c>
      <c r="AY122" s="210" t="s">
        <v>151</v>
      </c>
      <c r="BK122" s="212">
        <f>SUM(BK123:BK128)</f>
        <v>0</v>
      </c>
    </row>
    <row r="123" s="2" customFormat="1" ht="16.5" customHeight="1">
      <c r="A123" s="41"/>
      <c r="B123" s="42"/>
      <c r="C123" s="215" t="s">
        <v>241</v>
      </c>
      <c r="D123" s="215" t="s">
        <v>153</v>
      </c>
      <c r="E123" s="216" t="s">
        <v>3322</v>
      </c>
      <c r="F123" s="217" t="s">
        <v>3323</v>
      </c>
      <c r="G123" s="218" t="s">
        <v>3264</v>
      </c>
      <c r="H123" s="219">
        <v>1</v>
      </c>
      <c r="I123" s="220"/>
      <c r="J123" s="221">
        <f>ROUND(I123*H123,2)</f>
        <v>0</v>
      </c>
      <c r="K123" s="217" t="s">
        <v>157</v>
      </c>
      <c r="L123" s="47"/>
      <c r="M123" s="222" t="s">
        <v>19</v>
      </c>
      <c r="N123" s="223" t="s">
        <v>46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3260</v>
      </c>
      <c r="AT123" s="226" t="s">
        <v>153</v>
      </c>
      <c r="AU123" s="226" t="s">
        <v>85</v>
      </c>
      <c r="AY123" s="20" t="s">
        <v>151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83</v>
      </c>
      <c r="BK123" s="227">
        <f>ROUND(I123*H123,2)</f>
        <v>0</v>
      </c>
      <c r="BL123" s="20" t="s">
        <v>3260</v>
      </c>
      <c r="BM123" s="226" t="s">
        <v>3324</v>
      </c>
    </row>
    <row r="124" s="2" customFormat="1">
      <c r="A124" s="41"/>
      <c r="B124" s="42"/>
      <c r="C124" s="43"/>
      <c r="D124" s="228" t="s">
        <v>160</v>
      </c>
      <c r="E124" s="43"/>
      <c r="F124" s="229" t="s">
        <v>3325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160</v>
      </c>
      <c r="AU124" s="20" t="s">
        <v>85</v>
      </c>
    </row>
    <row r="125" s="2" customFormat="1">
      <c r="A125" s="41"/>
      <c r="B125" s="42"/>
      <c r="C125" s="43"/>
      <c r="D125" s="235" t="s">
        <v>409</v>
      </c>
      <c r="E125" s="43"/>
      <c r="F125" s="277" t="s">
        <v>3326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409</v>
      </c>
      <c r="AU125" s="20" t="s">
        <v>85</v>
      </c>
    </row>
    <row r="126" s="2" customFormat="1" ht="16.5" customHeight="1">
      <c r="A126" s="41"/>
      <c r="B126" s="42"/>
      <c r="C126" s="215" t="s">
        <v>247</v>
      </c>
      <c r="D126" s="215" t="s">
        <v>153</v>
      </c>
      <c r="E126" s="216" t="s">
        <v>3327</v>
      </c>
      <c r="F126" s="217" t="s">
        <v>3328</v>
      </c>
      <c r="G126" s="218" t="s">
        <v>3264</v>
      </c>
      <c r="H126" s="219">
        <v>1</v>
      </c>
      <c r="I126" s="220"/>
      <c r="J126" s="221">
        <f>ROUND(I126*H126,2)</f>
        <v>0</v>
      </c>
      <c r="K126" s="217" t="s">
        <v>157</v>
      </c>
      <c r="L126" s="47"/>
      <c r="M126" s="222" t="s">
        <v>19</v>
      </c>
      <c r="N126" s="223" t="s">
        <v>46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3260</v>
      </c>
      <c r="AT126" s="226" t="s">
        <v>153</v>
      </c>
      <c r="AU126" s="226" t="s">
        <v>85</v>
      </c>
      <c r="AY126" s="20" t="s">
        <v>151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83</v>
      </c>
      <c r="BK126" s="227">
        <f>ROUND(I126*H126,2)</f>
        <v>0</v>
      </c>
      <c r="BL126" s="20" t="s">
        <v>3260</v>
      </c>
      <c r="BM126" s="226" t="s">
        <v>3329</v>
      </c>
    </row>
    <row r="127" s="2" customFormat="1">
      <c r="A127" s="41"/>
      <c r="B127" s="42"/>
      <c r="C127" s="43"/>
      <c r="D127" s="228" t="s">
        <v>160</v>
      </c>
      <c r="E127" s="43"/>
      <c r="F127" s="229" t="s">
        <v>3330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160</v>
      </c>
      <c r="AU127" s="20" t="s">
        <v>85</v>
      </c>
    </row>
    <row r="128" s="2" customFormat="1">
      <c r="A128" s="41"/>
      <c r="B128" s="42"/>
      <c r="C128" s="43"/>
      <c r="D128" s="235" t="s">
        <v>409</v>
      </c>
      <c r="E128" s="43"/>
      <c r="F128" s="277" t="s">
        <v>3331</v>
      </c>
      <c r="G128" s="43"/>
      <c r="H128" s="43"/>
      <c r="I128" s="230"/>
      <c r="J128" s="43"/>
      <c r="K128" s="43"/>
      <c r="L128" s="47"/>
      <c r="M128" s="278"/>
      <c r="N128" s="279"/>
      <c r="O128" s="280"/>
      <c r="P128" s="280"/>
      <c r="Q128" s="280"/>
      <c r="R128" s="280"/>
      <c r="S128" s="280"/>
      <c r="T128" s="28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409</v>
      </c>
      <c r="AU128" s="20" t="s">
        <v>85</v>
      </c>
    </row>
    <row r="129" s="2" customFormat="1" ht="6.96" customHeight="1">
      <c r="A129" s="41"/>
      <c r="B129" s="62"/>
      <c r="C129" s="63"/>
      <c r="D129" s="63"/>
      <c r="E129" s="63"/>
      <c r="F129" s="63"/>
      <c r="G129" s="63"/>
      <c r="H129" s="63"/>
      <c r="I129" s="63"/>
      <c r="J129" s="63"/>
      <c r="K129" s="63"/>
      <c r="L129" s="47"/>
      <c r="M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</row>
  </sheetData>
  <sheetProtection sheet="1" autoFilter="0" formatColumns="0" formatRows="0" objects="1" scenarios="1" spinCount="100000" saltValue="rPu854S8viurWOv0zM9I6mWj+XxwbobewhWeTUusZ1inb9iqIVIgw2nhQwrQ8YH8w1qENKxoJUm3fg8s5gmueg==" hashValue="OoedAi/1pC9hjWfIxR5RQuMNw+mWAYHo7w0u8FX4itjmYGq54PIhmQnbtyVHn8XIMm4HfarPeJBrPRaZKJ8Vag==" algorithmName="SHA-512" password="CC35"/>
  <autoFilter ref="C84:K128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3_02/011303000"/>
    <hyperlink ref="F93" r:id="rId2" display="https://podminky.urs.cz/item/CS_URS_2023_02/012103000"/>
    <hyperlink ref="F96" r:id="rId3" display="https://podminky.urs.cz/item/CS_URS_2023_02/012303000"/>
    <hyperlink ref="F99" r:id="rId4" display="https://podminky.urs.cz/item/CS_URS_2023_02/013103000"/>
    <hyperlink ref="F103" r:id="rId5" display="https://podminky.urs.cz/item/CS_URS_2023_02/013254000"/>
    <hyperlink ref="F106" r:id="rId6" display="https://podminky.urs.cz/item/CS_URS_2023_02/030001000"/>
    <hyperlink ref="F110" r:id="rId7" display="https://podminky.urs.cz/item/CS_URS_2023_02/043103000"/>
    <hyperlink ref="F113" r:id="rId8" display="https://podminky.urs.cz/item/CS_URS_2023_02/043194000"/>
    <hyperlink ref="F116" r:id="rId9" display="https://podminky.urs.cz/item/CS_URS_2023_02/049103000"/>
    <hyperlink ref="F120" r:id="rId10" display="https://podminky.urs.cz/item/CS_URS_2023_02/072002000"/>
    <hyperlink ref="F124" r:id="rId11" display="https://podminky.urs.cz/item/CS_URS_2023_02/091002000"/>
    <hyperlink ref="F127" r:id="rId12" display="https://podminky.urs.cz/item/CS_URS_2023_02/0915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1"/>
      <c r="C3" s="142"/>
      <c r="D3" s="142"/>
      <c r="E3" s="142"/>
      <c r="F3" s="142"/>
      <c r="G3" s="142"/>
      <c r="H3" s="23"/>
    </row>
    <row r="4" s="1" customFormat="1" ht="24.96" customHeight="1">
      <c r="B4" s="23"/>
      <c r="C4" s="143" t="s">
        <v>3332</v>
      </c>
      <c r="H4" s="23"/>
    </row>
    <row r="5" s="1" customFormat="1" ht="12" customHeight="1">
      <c r="B5" s="23"/>
      <c r="C5" s="305" t="s">
        <v>13</v>
      </c>
      <c r="D5" s="152" t="s">
        <v>14</v>
      </c>
      <c r="E5" s="1"/>
      <c r="F5" s="1"/>
      <c r="H5" s="23"/>
    </row>
    <row r="6" s="1" customFormat="1" ht="36.96" customHeight="1">
      <c r="B6" s="23"/>
      <c r="C6" s="306" t="s">
        <v>16</v>
      </c>
      <c r="D6" s="307" t="s">
        <v>17</v>
      </c>
      <c r="E6" s="1"/>
      <c r="F6" s="1"/>
      <c r="H6" s="23"/>
    </row>
    <row r="7" s="1" customFormat="1" ht="16.5" customHeight="1">
      <c r="B7" s="23"/>
      <c r="C7" s="145" t="s">
        <v>23</v>
      </c>
      <c r="D7" s="149" t="str">
        <f>'Rekapitulace stavby'!AN8</f>
        <v>29. 8. 2023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8"/>
      <c r="B9" s="308"/>
      <c r="C9" s="309" t="s">
        <v>56</v>
      </c>
      <c r="D9" s="310" t="s">
        <v>57</v>
      </c>
      <c r="E9" s="310" t="s">
        <v>139</v>
      </c>
      <c r="F9" s="311" t="s">
        <v>3333</v>
      </c>
      <c r="G9" s="188"/>
      <c r="H9" s="308"/>
    </row>
    <row r="10" s="2" customFormat="1" ht="26.4" customHeight="1">
      <c r="A10" s="41"/>
      <c r="B10" s="47"/>
      <c r="C10" s="312" t="s">
        <v>3334</v>
      </c>
      <c r="D10" s="312" t="s">
        <v>107</v>
      </c>
      <c r="E10" s="41"/>
      <c r="F10" s="41"/>
      <c r="G10" s="41"/>
      <c r="H10" s="47"/>
    </row>
    <row r="11" s="2" customFormat="1" ht="16.8" customHeight="1">
      <c r="A11" s="41"/>
      <c r="B11" s="47"/>
      <c r="C11" s="313" t="s">
        <v>2376</v>
      </c>
      <c r="D11" s="314" t="s">
        <v>2377</v>
      </c>
      <c r="E11" s="315" t="s">
        <v>19</v>
      </c>
      <c r="F11" s="316">
        <v>6.5999999999999996</v>
      </c>
      <c r="G11" s="41"/>
      <c r="H11" s="47"/>
    </row>
    <row r="12" s="2" customFormat="1" ht="16.8" customHeight="1">
      <c r="A12" s="41"/>
      <c r="B12" s="47"/>
      <c r="C12" s="317" t="s">
        <v>19</v>
      </c>
      <c r="D12" s="317" t="s">
        <v>2436</v>
      </c>
      <c r="E12" s="20" t="s">
        <v>19</v>
      </c>
      <c r="F12" s="318">
        <v>6.5999999999999996</v>
      </c>
      <c r="G12" s="41"/>
      <c r="H12" s="47"/>
    </row>
    <row r="13" s="2" customFormat="1" ht="16.8" customHeight="1">
      <c r="A13" s="41"/>
      <c r="B13" s="47"/>
      <c r="C13" s="317" t="s">
        <v>2376</v>
      </c>
      <c r="D13" s="317" t="s">
        <v>2437</v>
      </c>
      <c r="E13" s="20" t="s">
        <v>19</v>
      </c>
      <c r="F13" s="318">
        <v>6.5999999999999996</v>
      </c>
      <c r="G13" s="41"/>
      <c r="H13" s="47"/>
    </row>
    <row r="14" s="2" customFormat="1" ht="16.8" customHeight="1">
      <c r="A14" s="41"/>
      <c r="B14" s="47"/>
      <c r="C14" s="319" t="s">
        <v>3335</v>
      </c>
      <c r="D14" s="41"/>
      <c r="E14" s="41"/>
      <c r="F14" s="41"/>
      <c r="G14" s="41"/>
      <c r="H14" s="47"/>
    </row>
    <row r="15" s="2" customFormat="1" ht="16.8" customHeight="1">
      <c r="A15" s="41"/>
      <c r="B15" s="47"/>
      <c r="C15" s="317" t="s">
        <v>2432</v>
      </c>
      <c r="D15" s="317" t="s">
        <v>3336</v>
      </c>
      <c r="E15" s="20" t="s">
        <v>193</v>
      </c>
      <c r="F15" s="318">
        <v>6.5999999999999996</v>
      </c>
      <c r="G15" s="41"/>
      <c r="H15" s="47"/>
    </row>
    <row r="16" s="2" customFormat="1">
      <c r="A16" s="41"/>
      <c r="B16" s="47"/>
      <c r="C16" s="317" t="s">
        <v>2443</v>
      </c>
      <c r="D16" s="317" t="s">
        <v>3337</v>
      </c>
      <c r="E16" s="20" t="s">
        <v>193</v>
      </c>
      <c r="F16" s="318">
        <v>10.151999999999999</v>
      </c>
      <c r="G16" s="41"/>
      <c r="H16" s="47"/>
    </row>
    <row r="17" s="2" customFormat="1">
      <c r="A17" s="41"/>
      <c r="B17" s="47"/>
      <c r="C17" s="317" t="s">
        <v>349</v>
      </c>
      <c r="D17" s="317" t="s">
        <v>3338</v>
      </c>
      <c r="E17" s="20" t="s">
        <v>351</v>
      </c>
      <c r="F17" s="318">
        <v>18.274000000000001</v>
      </c>
      <c r="G17" s="41"/>
      <c r="H17" s="47"/>
    </row>
    <row r="18" s="2" customFormat="1" ht="16.8" customHeight="1">
      <c r="A18" s="41"/>
      <c r="B18" s="47"/>
      <c r="C18" s="313" t="s">
        <v>2379</v>
      </c>
      <c r="D18" s="314" t="s">
        <v>2380</v>
      </c>
      <c r="E18" s="315" t="s">
        <v>19</v>
      </c>
      <c r="F18" s="316">
        <v>14.199999999999999</v>
      </c>
      <c r="G18" s="41"/>
      <c r="H18" s="47"/>
    </row>
    <row r="19" s="2" customFormat="1" ht="16.8" customHeight="1">
      <c r="A19" s="41"/>
      <c r="B19" s="47"/>
      <c r="C19" s="317" t="s">
        <v>19</v>
      </c>
      <c r="D19" s="317" t="s">
        <v>2543</v>
      </c>
      <c r="E19" s="20" t="s">
        <v>19</v>
      </c>
      <c r="F19" s="318">
        <v>15</v>
      </c>
      <c r="G19" s="41"/>
      <c r="H19" s="47"/>
    </row>
    <row r="20" s="2" customFormat="1" ht="16.8" customHeight="1">
      <c r="A20" s="41"/>
      <c r="B20" s="47"/>
      <c r="C20" s="317" t="s">
        <v>19</v>
      </c>
      <c r="D20" s="317" t="s">
        <v>2544</v>
      </c>
      <c r="E20" s="20" t="s">
        <v>19</v>
      </c>
      <c r="F20" s="318">
        <v>-2.1000000000000001</v>
      </c>
      <c r="G20" s="41"/>
      <c r="H20" s="47"/>
    </row>
    <row r="21" s="2" customFormat="1" ht="16.8" customHeight="1">
      <c r="A21" s="41"/>
      <c r="B21" s="47"/>
      <c r="C21" s="317" t="s">
        <v>19</v>
      </c>
      <c r="D21" s="317" t="s">
        <v>2545</v>
      </c>
      <c r="E21" s="20" t="s">
        <v>19</v>
      </c>
      <c r="F21" s="318">
        <v>1.3</v>
      </c>
      <c r="G21" s="41"/>
      <c r="H21" s="47"/>
    </row>
    <row r="22" s="2" customFormat="1" ht="16.8" customHeight="1">
      <c r="A22" s="41"/>
      <c r="B22" s="47"/>
      <c r="C22" s="317" t="s">
        <v>2379</v>
      </c>
      <c r="D22" s="317" t="s">
        <v>2437</v>
      </c>
      <c r="E22" s="20" t="s">
        <v>19</v>
      </c>
      <c r="F22" s="318">
        <v>14.199999999999999</v>
      </c>
      <c r="G22" s="41"/>
      <c r="H22" s="47"/>
    </row>
    <row r="23" s="2" customFormat="1" ht="16.8" customHeight="1">
      <c r="A23" s="41"/>
      <c r="B23" s="47"/>
      <c r="C23" s="319" t="s">
        <v>3335</v>
      </c>
      <c r="D23" s="41"/>
      <c r="E23" s="41"/>
      <c r="F23" s="41"/>
      <c r="G23" s="41"/>
      <c r="H23" s="47"/>
    </row>
    <row r="24" s="2" customFormat="1" ht="16.8" customHeight="1">
      <c r="A24" s="41"/>
      <c r="B24" s="47"/>
      <c r="C24" s="317" t="s">
        <v>2539</v>
      </c>
      <c r="D24" s="317" t="s">
        <v>3339</v>
      </c>
      <c r="E24" s="20" t="s">
        <v>256</v>
      </c>
      <c r="F24" s="318">
        <v>14.199999999999999</v>
      </c>
      <c r="G24" s="41"/>
      <c r="H24" s="47"/>
    </row>
    <row r="25" s="2" customFormat="1" ht="16.8" customHeight="1">
      <c r="A25" s="41"/>
      <c r="B25" s="47"/>
      <c r="C25" s="317" t="s">
        <v>2546</v>
      </c>
      <c r="D25" s="317" t="s">
        <v>3340</v>
      </c>
      <c r="E25" s="20" t="s">
        <v>256</v>
      </c>
      <c r="F25" s="318">
        <v>14.199999999999999</v>
      </c>
      <c r="G25" s="41"/>
      <c r="H25" s="47"/>
    </row>
    <row r="26" s="2" customFormat="1" ht="16.8" customHeight="1">
      <c r="A26" s="41"/>
      <c r="B26" s="47"/>
      <c r="C26" s="317" t="s">
        <v>2550</v>
      </c>
      <c r="D26" s="317" t="s">
        <v>3341</v>
      </c>
      <c r="E26" s="20" t="s">
        <v>256</v>
      </c>
      <c r="F26" s="318">
        <v>14.199999999999999</v>
      </c>
      <c r="G26" s="41"/>
      <c r="H26" s="47"/>
    </row>
    <row r="27" s="2" customFormat="1" ht="16.8" customHeight="1">
      <c r="A27" s="41"/>
      <c r="B27" s="47"/>
      <c r="C27" s="317" t="s">
        <v>2895</v>
      </c>
      <c r="D27" s="317" t="s">
        <v>3342</v>
      </c>
      <c r="E27" s="20" t="s">
        <v>256</v>
      </c>
      <c r="F27" s="318">
        <v>16.449999999999999</v>
      </c>
      <c r="G27" s="41"/>
      <c r="H27" s="47"/>
    </row>
    <row r="28" s="2" customFormat="1" ht="16.8" customHeight="1">
      <c r="A28" s="41"/>
      <c r="B28" s="47"/>
      <c r="C28" s="317" t="s">
        <v>2899</v>
      </c>
      <c r="D28" s="317" t="s">
        <v>3343</v>
      </c>
      <c r="E28" s="20" t="s">
        <v>256</v>
      </c>
      <c r="F28" s="318">
        <v>16.449999999999999</v>
      </c>
      <c r="G28" s="41"/>
      <c r="H28" s="47"/>
    </row>
    <row r="29" s="2" customFormat="1" ht="16.8" customHeight="1">
      <c r="A29" s="41"/>
      <c r="B29" s="47"/>
      <c r="C29" s="313" t="s">
        <v>2382</v>
      </c>
      <c r="D29" s="314" t="s">
        <v>2383</v>
      </c>
      <c r="E29" s="315" t="s">
        <v>19</v>
      </c>
      <c r="F29" s="316">
        <v>2.25</v>
      </c>
      <c r="G29" s="41"/>
      <c r="H29" s="47"/>
    </row>
    <row r="30" s="2" customFormat="1" ht="16.8" customHeight="1">
      <c r="A30" s="41"/>
      <c r="B30" s="47"/>
      <c r="C30" s="317" t="s">
        <v>19</v>
      </c>
      <c r="D30" s="317" t="s">
        <v>2558</v>
      </c>
      <c r="E30" s="20" t="s">
        <v>19</v>
      </c>
      <c r="F30" s="318">
        <v>2.25</v>
      </c>
      <c r="G30" s="41"/>
      <c r="H30" s="47"/>
    </row>
    <row r="31" s="2" customFormat="1" ht="16.8" customHeight="1">
      <c r="A31" s="41"/>
      <c r="B31" s="47"/>
      <c r="C31" s="317" t="s">
        <v>2382</v>
      </c>
      <c r="D31" s="317" t="s">
        <v>2437</v>
      </c>
      <c r="E31" s="20" t="s">
        <v>19</v>
      </c>
      <c r="F31" s="318">
        <v>2.25</v>
      </c>
      <c r="G31" s="41"/>
      <c r="H31" s="47"/>
    </row>
    <row r="32" s="2" customFormat="1" ht="16.8" customHeight="1">
      <c r="A32" s="41"/>
      <c r="B32" s="47"/>
      <c r="C32" s="319" t="s">
        <v>3335</v>
      </c>
      <c r="D32" s="41"/>
      <c r="E32" s="41"/>
      <c r="F32" s="41"/>
      <c r="G32" s="41"/>
      <c r="H32" s="47"/>
    </row>
    <row r="33" s="2" customFormat="1" ht="16.8" customHeight="1">
      <c r="A33" s="41"/>
      <c r="B33" s="47"/>
      <c r="C33" s="317" t="s">
        <v>2554</v>
      </c>
      <c r="D33" s="317" t="s">
        <v>3344</v>
      </c>
      <c r="E33" s="20" t="s">
        <v>256</v>
      </c>
      <c r="F33" s="318">
        <v>2.25</v>
      </c>
      <c r="G33" s="41"/>
      <c r="H33" s="47"/>
    </row>
    <row r="34" s="2" customFormat="1" ht="16.8" customHeight="1">
      <c r="A34" s="41"/>
      <c r="B34" s="47"/>
      <c r="C34" s="317" t="s">
        <v>2559</v>
      </c>
      <c r="D34" s="317" t="s">
        <v>3345</v>
      </c>
      <c r="E34" s="20" t="s">
        <v>256</v>
      </c>
      <c r="F34" s="318">
        <v>2.25</v>
      </c>
      <c r="G34" s="41"/>
      <c r="H34" s="47"/>
    </row>
    <row r="35" s="2" customFormat="1" ht="16.8" customHeight="1">
      <c r="A35" s="41"/>
      <c r="B35" s="47"/>
      <c r="C35" s="317" t="s">
        <v>2563</v>
      </c>
      <c r="D35" s="317" t="s">
        <v>3346</v>
      </c>
      <c r="E35" s="20" t="s">
        <v>256</v>
      </c>
      <c r="F35" s="318">
        <v>2.25</v>
      </c>
      <c r="G35" s="41"/>
      <c r="H35" s="47"/>
    </row>
    <row r="36" s="2" customFormat="1" ht="16.8" customHeight="1">
      <c r="A36" s="41"/>
      <c r="B36" s="47"/>
      <c r="C36" s="317" t="s">
        <v>2567</v>
      </c>
      <c r="D36" s="317" t="s">
        <v>3347</v>
      </c>
      <c r="E36" s="20" t="s">
        <v>256</v>
      </c>
      <c r="F36" s="318">
        <v>2.25</v>
      </c>
      <c r="G36" s="41"/>
      <c r="H36" s="47"/>
    </row>
    <row r="37" s="2" customFormat="1" ht="16.8" customHeight="1">
      <c r="A37" s="41"/>
      <c r="B37" s="47"/>
      <c r="C37" s="313" t="s">
        <v>2385</v>
      </c>
      <c r="D37" s="314" t="s">
        <v>2386</v>
      </c>
      <c r="E37" s="315" t="s">
        <v>19</v>
      </c>
      <c r="F37" s="316">
        <v>36.625</v>
      </c>
      <c r="G37" s="41"/>
      <c r="H37" s="47"/>
    </row>
    <row r="38" s="2" customFormat="1" ht="16.8" customHeight="1">
      <c r="A38" s="41"/>
      <c r="B38" s="47"/>
      <c r="C38" s="317" t="s">
        <v>19</v>
      </c>
      <c r="D38" s="317" t="s">
        <v>2575</v>
      </c>
      <c r="E38" s="20" t="s">
        <v>19</v>
      </c>
      <c r="F38" s="318">
        <v>15</v>
      </c>
      <c r="G38" s="41"/>
      <c r="H38" s="47"/>
    </row>
    <row r="39" s="2" customFormat="1" ht="16.8" customHeight="1">
      <c r="A39" s="41"/>
      <c r="B39" s="47"/>
      <c r="C39" s="317" t="s">
        <v>19</v>
      </c>
      <c r="D39" s="317" t="s">
        <v>2576</v>
      </c>
      <c r="E39" s="20" t="s">
        <v>19</v>
      </c>
      <c r="F39" s="318">
        <v>-3.1499999999999999</v>
      </c>
      <c r="G39" s="41"/>
      <c r="H39" s="47"/>
    </row>
    <row r="40" s="2" customFormat="1" ht="16.8" customHeight="1">
      <c r="A40" s="41"/>
      <c r="B40" s="47"/>
      <c r="C40" s="317" t="s">
        <v>19</v>
      </c>
      <c r="D40" s="317" t="s">
        <v>2577</v>
      </c>
      <c r="E40" s="20" t="s">
        <v>19</v>
      </c>
      <c r="F40" s="318">
        <v>1.425</v>
      </c>
      <c r="G40" s="41"/>
      <c r="H40" s="47"/>
    </row>
    <row r="41" s="2" customFormat="1" ht="16.8" customHeight="1">
      <c r="A41" s="41"/>
      <c r="B41" s="47"/>
      <c r="C41" s="317" t="s">
        <v>19</v>
      </c>
      <c r="D41" s="317" t="s">
        <v>2578</v>
      </c>
      <c r="E41" s="20" t="s">
        <v>19</v>
      </c>
      <c r="F41" s="318">
        <v>28.600000000000001</v>
      </c>
      <c r="G41" s="41"/>
      <c r="H41" s="47"/>
    </row>
    <row r="42" s="2" customFormat="1" ht="16.8" customHeight="1">
      <c r="A42" s="41"/>
      <c r="B42" s="47"/>
      <c r="C42" s="317" t="s">
        <v>19</v>
      </c>
      <c r="D42" s="317" t="s">
        <v>2544</v>
      </c>
      <c r="E42" s="20" t="s">
        <v>19</v>
      </c>
      <c r="F42" s="318">
        <v>-2.1000000000000001</v>
      </c>
      <c r="G42" s="41"/>
      <c r="H42" s="47"/>
    </row>
    <row r="43" s="2" customFormat="1" ht="16.8" customHeight="1">
      <c r="A43" s="41"/>
      <c r="B43" s="47"/>
      <c r="C43" s="317" t="s">
        <v>19</v>
      </c>
      <c r="D43" s="317" t="s">
        <v>2576</v>
      </c>
      <c r="E43" s="20" t="s">
        <v>19</v>
      </c>
      <c r="F43" s="318">
        <v>-3.1499999999999999</v>
      </c>
      <c r="G43" s="41"/>
      <c r="H43" s="47"/>
    </row>
    <row r="44" s="2" customFormat="1" ht="16.8" customHeight="1">
      <c r="A44" s="41"/>
      <c r="B44" s="47"/>
      <c r="C44" s="317" t="s">
        <v>2385</v>
      </c>
      <c r="D44" s="317" t="s">
        <v>2437</v>
      </c>
      <c r="E44" s="20" t="s">
        <v>19</v>
      </c>
      <c r="F44" s="318">
        <v>36.625</v>
      </c>
      <c r="G44" s="41"/>
      <c r="H44" s="47"/>
    </row>
    <row r="45" s="2" customFormat="1" ht="16.8" customHeight="1">
      <c r="A45" s="41"/>
      <c r="B45" s="47"/>
      <c r="C45" s="319" t="s">
        <v>3335</v>
      </c>
      <c r="D45" s="41"/>
      <c r="E45" s="41"/>
      <c r="F45" s="41"/>
      <c r="G45" s="41"/>
      <c r="H45" s="47"/>
    </row>
    <row r="46" s="2" customFormat="1" ht="16.8" customHeight="1">
      <c r="A46" s="41"/>
      <c r="B46" s="47"/>
      <c r="C46" s="317" t="s">
        <v>2571</v>
      </c>
      <c r="D46" s="317" t="s">
        <v>3348</v>
      </c>
      <c r="E46" s="20" t="s">
        <v>256</v>
      </c>
      <c r="F46" s="318">
        <v>36.625</v>
      </c>
      <c r="G46" s="41"/>
      <c r="H46" s="47"/>
    </row>
    <row r="47" s="2" customFormat="1" ht="16.8" customHeight="1">
      <c r="A47" s="41"/>
      <c r="B47" s="47"/>
      <c r="C47" s="317" t="s">
        <v>2579</v>
      </c>
      <c r="D47" s="317" t="s">
        <v>3349</v>
      </c>
      <c r="E47" s="20" t="s">
        <v>256</v>
      </c>
      <c r="F47" s="318">
        <v>36.625</v>
      </c>
      <c r="G47" s="41"/>
      <c r="H47" s="47"/>
    </row>
    <row r="48" s="2" customFormat="1" ht="16.8" customHeight="1">
      <c r="A48" s="41"/>
      <c r="B48" s="47"/>
      <c r="C48" s="317" t="s">
        <v>2587</v>
      </c>
      <c r="D48" s="317" t="s">
        <v>3350</v>
      </c>
      <c r="E48" s="20" t="s">
        <v>256</v>
      </c>
      <c r="F48" s="318">
        <v>36.625</v>
      </c>
      <c r="G48" s="41"/>
      <c r="H48" s="47"/>
    </row>
    <row r="49" s="2" customFormat="1" ht="16.8" customHeight="1">
      <c r="A49" s="41"/>
      <c r="B49" s="47"/>
      <c r="C49" s="317" t="s">
        <v>2608</v>
      </c>
      <c r="D49" s="317" t="s">
        <v>3351</v>
      </c>
      <c r="E49" s="20" t="s">
        <v>256</v>
      </c>
      <c r="F49" s="318">
        <v>36.625</v>
      </c>
      <c r="G49" s="41"/>
      <c r="H49" s="47"/>
    </row>
    <row r="50" s="2" customFormat="1" ht="16.8" customHeight="1">
      <c r="A50" s="41"/>
      <c r="B50" s="47"/>
      <c r="C50" s="313" t="s">
        <v>2388</v>
      </c>
      <c r="D50" s="314" t="s">
        <v>2389</v>
      </c>
      <c r="E50" s="315" t="s">
        <v>19</v>
      </c>
      <c r="F50" s="316">
        <v>3.8999999999999999</v>
      </c>
      <c r="G50" s="41"/>
      <c r="H50" s="47"/>
    </row>
    <row r="51" s="2" customFormat="1" ht="16.8" customHeight="1">
      <c r="A51" s="41"/>
      <c r="B51" s="47"/>
      <c r="C51" s="317" t="s">
        <v>19</v>
      </c>
      <c r="D51" s="317" t="s">
        <v>2605</v>
      </c>
      <c r="E51" s="20" t="s">
        <v>19</v>
      </c>
      <c r="F51" s="318">
        <v>3.2999999999999998</v>
      </c>
      <c r="G51" s="41"/>
      <c r="H51" s="47"/>
    </row>
    <row r="52" s="2" customFormat="1" ht="16.8" customHeight="1">
      <c r="A52" s="41"/>
      <c r="B52" s="47"/>
      <c r="C52" s="317" t="s">
        <v>19</v>
      </c>
      <c r="D52" s="317" t="s">
        <v>2606</v>
      </c>
      <c r="E52" s="20" t="s">
        <v>19</v>
      </c>
      <c r="F52" s="318">
        <v>-0.75</v>
      </c>
      <c r="G52" s="41"/>
      <c r="H52" s="47"/>
    </row>
    <row r="53" s="2" customFormat="1" ht="16.8" customHeight="1">
      <c r="A53" s="41"/>
      <c r="B53" s="47"/>
      <c r="C53" s="317" t="s">
        <v>19</v>
      </c>
      <c r="D53" s="317" t="s">
        <v>2607</v>
      </c>
      <c r="E53" s="20" t="s">
        <v>19</v>
      </c>
      <c r="F53" s="318">
        <v>1.3500000000000001</v>
      </c>
      <c r="G53" s="41"/>
      <c r="H53" s="47"/>
    </row>
    <row r="54" s="2" customFormat="1" ht="16.8" customHeight="1">
      <c r="A54" s="41"/>
      <c r="B54" s="47"/>
      <c r="C54" s="317" t="s">
        <v>2388</v>
      </c>
      <c r="D54" s="317" t="s">
        <v>2437</v>
      </c>
      <c r="E54" s="20" t="s">
        <v>19</v>
      </c>
      <c r="F54" s="318">
        <v>3.8999999999999999</v>
      </c>
      <c r="G54" s="41"/>
      <c r="H54" s="47"/>
    </row>
    <row r="55" s="2" customFormat="1" ht="16.8" customHeight="1">
      <c r="A55" s="41"/>
      <c r="B55" s="47"/>
      <c r="C55" s="319" t="s">
        <v>3335</v>
      </c>
      <c r="D55" s="41"/>
      <c r="E55" s="41"/>
      <c r="F55" s="41"/>
      <c r="G55" s="41"/>
      <c r="H55" s="47"/>
    </row>
    <row r="56" s="2" customFormat="1" ht="16.8" customHeight="1">
      <c r="A56" s="41"/>
      <c r="B56" s="47"/>
      <c r="C56" s="317" t="s">
        <v>2601</v>
      </c>
      <c r="D56" s="317" t="s">
        <v>3352</v>
      </c>
      <c r="E56" s="20" t="s">
        <v>256</v>
      </c>
      <c r="F56" s="318">
        <v>3.8999999999999999</v>
      </c>
      <c r="G56" s="41"/>
      <c r="H56" s="47"/>
    </row>
    <row r="57" s="2" customFormat="1" ht="16.8" customHeight="1">
      <c r="A57" s="41"/>
      <c r="B57" s="47"/>
      <c r="C57" s="317" t="s">
        <v>2583</v>
      </c>
      <c r="D57" s="317" t="s">
        <v>3353</v>
      </c>
      <c r="E57" s="20" t="s">
        <v>256</v>
      </c>
      <c r="F57" s="318">
        <v>3.8999999999999999</v>
      </c>
      <c r="G57" s="41"/>
      <c r="H57" s="47"/>
    </row>
    <row r="58" s="2" customFormat="1" ht="16.8" customHeight="1">
      <c r="A58" s="41"/>
      <c r="B58" s="47"/>
      <c r="C58" s="313" t="s">
        <v>2391</v>
      </c>
      <c r="D58" s="314" t="s">
        <v>2392</v>
      </c>
      <c r="E58" s="315" t="s">
        <v>19</v>
      </c>
      <c r="F58" s="316">
        <v>5.0819999999999999</v>
      </c>
      <c r="G58" s="41"/>
      <c r="H58" s="47"/>
    </row>
    <row r="59" s="2" customFormat="1" ht="16.8" customHeight="1">
      <c r="A59" s="41"/>
      <c r="B59" s="47"/>
      <c r="C59" s="317" t="s">
        <v>19</v>
      </c>
      <c r="D59" s="317" t="s">
        <v>2595</v>
      </c>
      <c r="E59" s="20" t="s">
        <v>19</v>
      </c>
      <c r="F59" s="318">
        <v>4.1859999999999999</v>
      </c>
      <c r="G59" s="41"/>
      <c r="H59" s="47"/>
    </row>
    <row r="60" s="2" customFormat="1" ht="16.8" customHeight="1">
      <c r="A60" s="41"/>
      <c r="B60" s="47"/>
      <c r="C60" s="317" t="s">
        <v>19</v>
      </c>
      <c r="D60" s="317" t="s">
        <v>2596</v>
      </c>
      <c r="E60" s="20" t="s">
        <v>19</v>
      </c>
      <c r="F60" s="318">
        <v>0.89600000000000002</v>
      </c>
      <c r="G60" s="41"/>
      <c r="H60" s="47"/>
    </row>
    <row r="61" s="2" customFormat="1" ht="16.8" customHeight="1">
      <c r="A61" s="41"/>
      <c r="B61" s="47"/>
      <c r="C61" s="317" t="s">
        <v>2391</v>
      </c>
      <c r="D61" s="317" t="s">
        <v>2437</v>
      </c>
      <c r="E61" s="20" t="s">
        <v>19</v>
      </c>
      <c r="F61" s="318">
        <v>5.0819999999999999</v>
      </c>
      <c r="G61" s="41"/>
      <c r="H61" s="47"/>
    </row>
    <row r="62" s="2" customFormat="1" ht="16.8" customHeight="1">
      <c r="A62" s="41"/>
      <c r="B62" s="47"/>
      <c r="C62" s="319" t="s">
        <v>3335</v>
      </c>
      <c r="D62" s="41"/>
      <c r="E62" s="41"/>
      <c r="F62" s="41"/>
      <c r="G62" s="41"/>
      <c r="H62" s="47"/>
    </row>
    <row r="63" s="2" customFormat="1">
      <c r="A63" s="41"/>
      <c r="B63" s="47"/>
      <c r="C63" s="317" t="s">
        <v>2591</v>
      </c>
      <c r="D63" s="317" t="s">
        <v>3354</v>
      </c>
      <c r="E63" s="20" t="s">
        <v>256</v>
      </c>
      <c r="F63" s="318">
        <v>5.0819999999999999</v>
      </c>
      <c r="G63" s="41"/>
      <c r="H63" s="47"/>
    </row>
    <row r="64" s="2" customFormat="1" ht="16.8" customHeight="1">
      <c r="A64" s="41"/>
      <c r="B64" s="47"/>
      <c r="C64" s="317" t="s">
        <v>2597</v>
      </c>
      <c r="D64" s="317" t="s">
        <v>2598</v>
      </c>
      <c r="E64" s="20" t="s">
        <v>256</v>
      </c>
      <c r="F64" s="318">
        <v>5.3360000000000003</v>
      </c>
      <c r="G64" s="41"/>
      <c r="H64" s="47"/>
    </row>
    <row r="65" s="2" customFormat="1" ht="16.8" customHeight="1">
      <c r="A65" s="41"/>
      <c r="B65" s="47"/>
      <c r="C65" s="313" t="s">
        <v>2394</v>
      </c>
      <c r="D65" s="314" t="s">
        <v>2395</v>
      </c>
      <c r="E65" s="315" t="s">
        <v>19</v>
      </c>
      <c r="F65" s="316">
        <v>3.552</v>
      </c>
      <c r="G65" s="41"/>
      <c r="H65" s="47"/>
    </row>
    <row r="66" s="2" customFormat="1" ht="16.8" customHeight="1">
      <c r="A66" s="41"/>
      <c r="B66" s="47"/>
      <c r="C66" s="317" t="s">
        <v>19</v>
      </c>
      <c r="D66" s="317" t="s">
        <v>2442</v>
      </c>
      <c r="E66" s="20" t="s">
        <v>19</v>
      </c>
      <c r="F66" s="318">
        <v>3.552</v>
      </c>
      <c r="G66" s="41"/>
      <c r="H66" s="47"/>
    </row>
    <row r="67" s="2" customFormat="1" ht="16.8" customHeight="1">
      <c r="A67" s="41"/>
      <c r="B67" s="47"/>
      <c r="C67" s="317" t="s">
        <v>2394</v>
      </c>
      <c r="D67" s="317" t="s">
        <v>2437</v>
      </c>
      <c r="E67" s="20" t="s">
        <v>19</v>
      </c>
      <c r="F67" s="318">
        <v>3.552</v>
      </c>
      <c r="G67" s="41"/>
      <c r="H67" s="47"/>
    </row>
    <row r="68" s="2" customFormat="1" ht="16.8" customHeight="1">
      <c r="A68" s="41"/>
      <c r="B68" s="47"/>
      <c r="C68" s="319" t="s">
        <v>3335</v>
      </c>
      <c r="D68" s="41"/>
      <c r="E68" s="41"/>
      <c r="F68" s="41"/>
      <c r="G68" s="41"/>
      <c r="H68" s="47"/>
    </row>
    <row r="69" s="2" customFormat="1">
      <c r="A69" s="41"/>
      <c r="B69" s="47"/>
      <c r="C69" s="317" t="s">
        <v>2438</v>
      </c>
      <c r="D69" s="317" t="s">
        <v>3355</v>
      </c>
      <c r="E69" s="20" t="s">
        <v>193</v>
      </c>
      <c r="F69" s="318">
        <v>3.552</v>
      </c>
      <c r="G69" s="41"/>
      <c r="H69" s="47"/>
    </row>
    <row r="70" s="2" customFormat="1">
      <c r="A70" s="41"/>
      <c r="B70" s="47"/>
      <c r="C70" s="317" t="s">
        <v>2443</v>
      </c>
      <c r="D70" s="317" t="s">
        <v>3337</v>
      </c>
      <c r="E70" s="20" t="s">
        <v>193</v>
      </c>
      <c r="F70" s="318">
        <v>10.151999999999999</v>
      </c>
      <c r="G70" s="41"/>
      <c r="H70" s="47"/>
    </row>
    <row r="71" s="2" customFormat="1">
      <c r="A71" s="41"/>
      <c r="B71" s="47"/>
      <c r="C71" s="317" t="s">
        <v>349</v>
      </c>
      <c r="D71" s="317" t="s">
        <v>3338</v>
      </c>
      <c r="E71" s="20" t="s">
        <v>351</v>
      </c>
      <c r="F71" s="318">
        <v>18.274000000000001</v>
      </c>
      <c r="G71" s="41"/>
      <c r="H71" s="47"/>
    </row>
    <row r="72" s="2" customFormat="1" ht="16.8" customHeight="1">
      <c r="A72" s="41"/>
      <c r="B72" s="47"/>
      <c r="C72" s="313" t="s">
        <v>2398</v>
      </c>
      <c r="D72" s="314" t="s">
        <v>2399</v>
      </c>
      <c r="E72" s="315" t="s">
        <v>19</v>
      </c>
      <c r="F72" s="316">
        <v>2.25</v>
      </c>
      <c r="G72" s="41"/>
      <c r="H72" s="47"/>
    </row>
    <row r="73" s="2" customFormat="1" ht="16.8" customHeight="1">
      <c r="A73" s="41"/>
      <c r="B73" s="47"/>
      <c r="C73" s="317" t="s">
        <v>19</v>
      </c>
      <c r="D73" s="317" t="s">
        <v>2782</v>
      </c>
      <c r="E73" s="20" t="s">
        <v>19</v>
      </c>
      <c r="F73" s="318">
        <v>2.25</v>
      </c>
      <c r="G73" s="41"/>
      <c r="H73" s="47"/>
    </row>
    <row r="74" s="2" customFormat="1" ht="16.8" customHeight="1">
      <c r="A74" s="41"/>
      <c r="B74" s="47"/>
      <c r="C74" s="317" t="s">
        <v>2398</v>
      </c>
      <c r="D74" s="317" t="s">
        <v>2437</v>
      </c>
      <c r="E74" s="20" t="s">
        <v>19</v>
      </c>
      <c r="F74" s="318">
        <v>2.25</v>
      </c>
      <c r="G74" s="41"/>
      <c r="H74" s="47"/>
    </row>
    <row r="75" s="2" customFormat="1" ht="16.8" customHeight="1">
      <c r="A75" s="41"/>
      <c r="B75" s="47"/>
      <c r="C75" s="319" t="s">
        <v>3335</v>
      </c>
      <c r="D75" s="41"/>
      <c r="E75" s="41"/>
      <c r="F75" s="41"/>
      <c r="G75" s="41"/>
      <c r="H75" s="47"/>
    </row>
    <row r="76" s="2" customFormat="1" ht="16.8" customHeight="1">
      <c r="A76" s="41"/>
      <c r="B76" s="47"/>
      <c r="C76" s="317" t="s">
        <v>2778</v>
      </c>
      <c r="D76" s="317" t="s">
        <v>3356</v>
      </c>
      <c r="E76" s="20" t="s">
        <v>256</v>
      </c>
      <c r="F76" s="318">
        <v>2.25</v>
      </c>
      <c r="G76" s="41"/>
      <c r="H76" s="47"/>
    </row>
    <row r="77" s="2" customFormat="1" ht="16.8" customHeight="1">
      <c r="A77" s="41"/>
      <c r="B77" s="47"/>
      <c r="C77" s="317" t="s">
        <v>2783</v>
      </c>
      <c r="D77" s="317" t="s">
        <v>3357</v>
      </c>
      <c r="E77" s="20" t="s">
        <v>256</v>
      </c>
      <c r="F77" s="318">
        <v>2.25</v>
      </c>
      <c r="G77" s="41"/>
      <c r="H77" s="47"/>
    </row>
    <row r="78" s="2" customFormat="1" ht="16.8" customHeight="1">
      <c r="A78" s="41"/>
      <c r="B78" s="47"/>
      <c r="C78" s="317" t="s">
        <v>2895</v>
      </c>
      <c r="D78" s="317" t="s">
        <v>3342</v>
      </c>
      <c r="E78" s="20" t="s">
        <v>256</v>
      </c>
      <c r="F78" s="318">
        <v>16.449999999999999</v>
      </c>
      <c r="G78" s="41"/>
      <c r="H78" s="47"/>
    </row>
    <row r="79" s="2" customFormat="1" ht="16.8" customHeight="1">
      <c r="A79" s="41"/>
      <c r="B79" s="47"/>
      <c r="C79" s="317" t="s">
        <v>2899</v>
      </c>
      <c r="D79" s="317" t="s">
        <v>3343</v>
      </c>
      <c r="E79" s="20" t="s">
        <v>256</v>
      </c>
      <c r="F79" s="318">
        <v>16.449999999999999</v>
      </c>
      <c r="G79" s="41"/>
      <c r="H79" s="47"/>
    </row>
    <row r="80" s="2" customFormat="1" ht="16.8" customHeight="1">
      <c r="A80" s="41"/>
      <c r="B80" s="47"/>
      <c r="C80" s="313" t="s">
        <v>2400</v>
      </c>
      <c r="D80" s="314" t="s">
        <v>2401</v>
      </c>
      <c r="E80" s="315" t="s">
        <v>19</v>
      </c>
      <c r="F80" s="316">
        <v>4.75</v>
      </c>
      <c r="G80" s="41"/>
      <c r="H80" s="47"/>
    </row>
    <row r="81" s="2" customFormat="1" ht="16.8" customHeight="1">
      <c r="A81" s="41"/>
      <c r="B81" s="47"/>
      <c r="C81" s="317" t="s">
        <v>19</v>
      </c>
      <c r="D81" s="317" t="s">
        <v>2666</v>
      </c>
      <c r="E81" s="20" t="s">
        <v>19</v>
      </c>
      <c r="F81" s="318">
        <v>4.75</v>
      </c>
      <c r="G81" s="41"/>
      <c r="H81" s="47"/>
    </row>
    <row r="82" s="2" customFormat="1" ht="16.8" customHeight="1">
      <c r="A82" s="41"/>
      <c r="B82" s="47"/>
      <c r="C82" s="317" t="s">
        <v>2400</v>
      </c>
      <c r="D82" s="317" t="s">
        <v>2437</v>
      </c>
      <c r="E82" s="20" t="s">
        <v>19</v>
      </c>
      <c r="F82" s="318">
        <v>4.75</v>
      </c>
      <c r="G82" s="41"/>
      <c r="H82" s="47"/>
    </row>
    <row r="83" s="2" customFormat="1" ht="16.8" customHeight="1">
      <c r="A83" s="41"/>
      <c r="B83" s="47"/>
      <c r="C83" s="319" t="s">
        <v>3335</v>
      </c>
      <c r="D83" s="41"/>
      <c r="E83" s="41"/>
      <c r="F83" s="41"/>
      <c r="G83" s="41"/>
      <c r="H83" s="47"/>
    </row>
    <row r="84" s="2" customFormat="1" ht="16.8" customHeight="1">
      <c r="A84" s="41"/>
      <c r="B84" s="47"/>
      <c r="C84" s="317" t="s">
        <v>2662</v>
      </c>
      <c r="D84" s="317" t="s">
        <v>3358</v>
      </c>
      <c r="E84" s="20" t="s">
        <v>256</v>
      </c>
      <c r="F84" s="318">
        <v>4.75</v>
      </c>
      <c r="G84" s="41"/>
      <c r="H84" s="47"/>
    </row>
    <row r="85" s="2" customFormat="1" ht="16.8" customHeight="1">
      <c r="A85" s="41"/>
      <c r="B85" s="47"/>
      <c r="C85" s="317" t="s">
        <v>2671</v>
      </c>
      <c r="D85" s="317" t="s">
        <v>3359</v>
      </c>
      <c r="E85" s="20" t="s">
        <v>256</v>
      </c>
      <c r="F85" s="318">
        <v>4.75</v>
      </c>
      <c r="G85" s="41"/>
      <c r="H85" s="47"/>
    </row>
    <row r="86" s="2" customFormat="1" ht="16.8" customHeight="1">
      <c r="A86" s="41"/>
      <c r="B86" s="47"/>
      <c r="C86" s="317" t="s">
        <v>2667</v>
      </c>
      <c r="D86" s="317" t="s">
        <v>2668</v>
      </c>
      <c r="E86" s="20" t="s">
        <v>351</v>
      </c>
      <c r="F86" s="318">
        <v>0.002</v>
      </c>
      <c r="G86" s="41"/>
      <c r="H86" s="47"/>
    </row>
    <row r="87" s="2" customFormat="1">
      <c r="A87" s="41"/>
      <c r="B87" s="47"/>
      <c r="C87" s="317" t="s">
        <v>2675</v>
      </c>
      <c r="D87" s="317" t="s">
        <v>2676</v>
      </c>
      <c r="E87" s="20" t="s">
        <v>256</v>
      </c>
      <c r="F87" s="318">
        <v>5.7000000000000002</v>
      </c>
      <c r="G87" s="41"/>
      <c r="H87" s="47"/>
    </row>
    <row r="88" s="2" customFormat="1" ht="16.8" customHeight="1">
      <c r="A88" s="41"/>
      <c r="B88" s="47"/>
      <c r="C88" s="313" t="s">
        <v>2404</v>
      </c>
      <c r="D88" s="314" t="s">
        <v>2405</v>
      </c>
      <c r="E88" s="315" t="s">
        <v>19</v>
      </c>
      <c r="F88" s="316">
        <v>7</v>
      </c>
      <c r="G88" s="41"/>
      <c r="H88" s="47"/>
    </row>
    <row r="89" s="2" customFormat="1" ht="16.8" customHeight="1">
      <c r="A89" s="41"/>
      <c r="B89" s="47"/>
      <c r="C89" s="319" t="s">
        <v>3335</v>
      </c>
      <c r="D89" s="41"/>
      <c r="E89" s="41"/>
      <c r="F89" s="41"/>
      <c r="G89" s="41"/>
      <c r="H89" s="47"/>
    </row>
    <row r="90" s="2" customFormat="1" ht="16.8" customHeight="1">
      <c r="A90" s="41"/>
      <c r="B90" s="47"/>
      <c r="C90" s="317" t="s">
        <v>2687</v>
      </c>
      <c r="D90" s="317" t="s">
        <v>3360</v>
      </c>
      <c r="E90" s="20" t="s">
        <v>256</v>
      </c>
      <c r="F90" s="318">
        <v>7</v>
      </c>
      <c r="G90" s="41"/>
      <c r="H90" s="47"/>
    </row>
    <row r="91" s="2" customFormat="1" ht="16.8" customHeight="1">
      <c r="A91" s="41"/>
      <c r="B91" s="47"/>
      <c r="C91" s="317" t="s">
        <v>2691</v>
      </c>
      <c r="D91" s="317" t="s">
        <v>2692</v>
      </c>
      <c r="E91" s="20" t="s">
        <v>256</v>
      </c>
      <c r="F91" s="318">
        <v>7.3499999999999996</v>
      </c>
      <c r="G91" s="41"/>
      <c r="H91" s="47"/>
    </row>
    <row r="92" s="2" customFormat="1" ht="16.8" customHeight="1">
      <c r="A92" s="41"/>
      <c r="B92" s="47"/>
      <c r="C92" s="313" t="s">
        <v>2406</v>
      </c>
      <c r="D92" s="314" t="s">
        <v>2407</v>
      </c>
      <c r="E92" s="315" t="s">
        <v>19</v>
      </c>
      <c r="F92" s="316">
        <v>15.800000000000001</v>
      </c>
      <c r="G92" s="41"/>
      <c r="H92" s="47"/>
    </row>
    <row r="93" s="2" customFormat="1" ht="16.8" customHeight="1">
      <c r="A93" s="41"/>
      <c r="B93" s="47"/>
      <c r="C93" s="317" t="s">
        <v>19</v>
      </c>
      <c r="D93" s="317" t="s">
        <v>2742</v>
      </c>
      <c r="E93" s="20" t="s">
        <v>19</v>
      </c>
      <c r="F93" s="318">
        <v>12</v>
      </c>
      <c r="G93" s="41"/>
      <c r="H93" s="47"/>
    </row>
    <row r="94" s="2" customFormat="1" ht="16.8" customHeight="1">
      <c r="A94" s="41"/>
      <c r="B94" s="47"/>
      <c r="C94" s="317" t="s">
        <v>19</v>
      </c>
      <c r="D94" s="317" t="s">
        <v>2743</v>
      </c>
      <c r="E94" s="20" t="s">
        <v>19</v>
      </c>
      <c r="F94" s="318">
        <v>3.7999999999999998</v>
      </c>
      <c r="G94" s="41"/>
      <c r="H94" s="47"/>
    </row>
    <row r="95" s="2" customFormat="1" ht="16.8" customHeight="1">
      <c r="A95" s="41"/>
      <c r="B95" s="47"/>
      <c r="C95" s="317" t="s">
        <v>2406</v>
      </c>
      <c r="D95" s="317" t="s">
        <v>2744</v>
      </c>
      <c r="E95" s="20" t="s">
        <v>19</v>
      </c>
      <c r="F95" s="318">
        <v>15.800000000000001</v>
      </c>
      <c r="G95" s="41"/>
      <c r="H95" s="47"/>
    </row>
    <row r="96" s="2" customFormat="1" ht="16.8" customHeight="1">
      <c r="A96" s="41"/>
      <c r="B96" s="47"/>
      <c r="C96" s="319" t="s">
        <v>3335</v>
      </c>
      <c r="D96" s="41"/>
      <c r="E96" s="41"/>
      <c r="F96" s="41"/>
      <c r="G96" s="41"/>
      <c r="H96" s="47"/>
    </row>
    <row r="97" s="2" customFormat="1">
      <c r="A97" s="41"/>
      <c r="B97" s="47"/>
      <c r="C97" s="317" t="s">
        <v>2738</v>
      </c>
      <c r="D97" s="317" t="s">
        <v>3361</v>
      </c>
      <c r="E97" s="20" t="s">
        <v>170</v>
      </c>
      <c r="F97" s="318">
        <v>15.800000000000001</v>
      </c>
      <c r="G97" s="41"/>
      <c r="H97" s="47"/>
    </row>
    <row r="98" s="2" customFormat="1">
      <c r="A98" s="41"/>
      <c r="B98" s="47"/>
      <c r="C98" s="317" t="s">
        <v>2723</v>
      </c>
      <c r="D98" s="317" t="s">
        <v>3362</v>
      </c>
      <c r="E98" s="20" t="s">
        <v>193</v>
      </c>
      <c r="F98" s="318">
        <v>0.67500000000000004</v>
      </c>
      <c r="G98" s="41"/>
      <c r="H98" s="47"/>
    </row>
    <row r="99" s="2" customFormat="1" ht="16.8" customHeight="1">
      <c r="A99" s="41"/>
      <c r="B99" s="47"/>
      <c r="C99" s="317" t="s">
        <v>2768</v>
      </c>
      <c r="D99" s="317" t="s">
        <v>3363</v>
      </c>
      <c r="E99" s="20" t="s">
        <v>193</v>
      </c>
      <c r="F99" s="318">
        <v>0.67500000000000004</v>
      </c>
      <c r="G99" s="41"/>
      <c r="H99" s="47"/>
    </row>
    <row r="100" s="2" customFormat="1" ht="16.8" customHeight="1">
      <c r="A100" s="41"/>
      <c r="B100" s="47"/>
      <c r="C100" s="317" t="s">
        <v>2745</v>
      </c>
      <c r="D100" s="317" t="s">
        <v>2746</v>
      </c>
      <c r="E100" s="20" t="s">
        <v>193</v>
      </c>
      <c r="F100" s="318">
        <v>0.20899999999999999</v>
      </c>
      <c r="G100" s="41"/>
      <c r="H100" s="47"/>
    </row>
    <row r="101" s="2" customFormat="1" ht="16.8" customHeight="1">
      <c r="A101" s="41"/>
      <c r="B101" s="47"/>
      <c r="C101" s="313" t="s">
        <v>2409</v>
      </c>
      <c r="D101" s="314" t="s">
        <v>2410</v>
      </c>
      <c r="E101" s="315" t="s">
        <v>19</v>
      </c>
      <c r="F101" s="316">
        <v>11.5</v>
      </c>
      <c r="G101" s="41"/>
      <c r="H101" s="47"/>
    </row>
    <row r="102" s="2" customFormat="1" ht="16.8" customHeight="1">
      <c r="A102" s="41"/>
      <c r="B102" s="47"/>
      <c r="C102" s="317" t="s">
        <v>19</v>
      </c>
      <c r="D102" s="317" t="s">
        <v>2753</v>
      </c>
      <c r="E102" s="20" t="s">
        <v>19</v>
      </c>
      <c r="F102" s="318">
        <v>11.5</v>
      </c>
      <c r="G102" s="41"/>
      <c r="H102" s="47"/>
    </row>
    <row r="103" s="2" customFormat="1" ht="16.8" customHeight="1">
      <c r="A103" s="41"/>
      <c r="B103" s="47"/>
      <c r="C103" s="317" t="s">
        <v>2409</v>
      </c>
      <c r="D103" s="317" t="s">
        <v>2437</v>
      </c>
      <c r="E103" s="20" t="s">
        <v>19</v>
      </c>
      <c r="F103" s="318">
        <v>11.5</v>
      </c>
      <c r="G103" s="41"/>
      <c r="H103" s="47"/>
    </row>
    <row r="104" s="2" customFormat="1" ht="16.8" customHeight="1">
      <c r="A104" s="41"/>
      <c r="B104" s="47"/>
      <c r="C104" s="319" t="s">
        <v>3335</v>
      </c>
      <c r="D104" s="41"/>
      <c r="E104" s="41"/>
      <c r="F104" s="41"/>
      <c r="G104" s="41"/>
      <c r="H104" s="47"/>
    </row>
    <row r="105" s="2" customFormat="1">
      <c r="A105" s="41"/>
      <c r="B105" s="47"/>
      <c r="C105" s="317" t="s">
        <v>2749</v>
      </c>
      <c r="D105" s="317" t="s">
        <v>3364</v>
      </c>
      <c r="E105" s="20" t="s">
        <v>170</v>
      </c>
      <c r="F105" s="318">
        <v>11.5</v>
      </c>
      <c r="G105" s="41"/>
      <c r="H105" s="47"/>
    </row>
    <row r="106" s="2" customFormat="1">
      <c r="A106" s="41"/>
      <c r="B106" s="47"/>
      <c r="C106" s="317" t="s">
        <v>2723</v>
      </c>
      <c r="D106" s="317" t="s">
        <v>3362</v>
      </c>
      <c r="E106" s="20" t="s">
        <v>193</v>
      </c>
      <c r="F106" s="318">
        <v>0.67500000000000004</v>
      </c>
      <c r="G106" s="41"/>
      <c r="H106" s="47"/>
    </row>
    <row r="107" s="2" customFormat="1" ht="16.8" customHeight="1">
      <c r="A107" s="41"/>
      <c r="B107" s="47"/>
      <c r="C107" s="317" t="s">
        <v>2768</v>
      </c>
      <c r="D107" s="317" t="s">
        <v>3363</v>
      </c>
      <c r="E107" s="20" t="s">
        <v>193</v>
      </c>
      <c r="F107" s="318">
        <v>0.67500000000000004</v>
      </c>
      <c r="G107" s="41"/>
      <c r="H107" s="47"/>
    </row>
    <row r="108" s="2" customFormat="1" ht="16.8" customHeight="1">
      <c r="A108" s="41"/>
      <c r="B108" s="47"/>
      <c r="C108" s="313" t="s">
        <v>2412</v>
      </c>
      <c r="D108" s="314" t="s">
        <v>2413</v>
      </c>
      <c r="E108" s="315" t="s">
        <v>19</v>
      </c>
      <c r="F108" s="316">
        <v>12.560000000000001</v>
      </c>
      <c r="G108" s="41"/>
      <c r="H108" s="47"/>
    </row>
    <row r="109" s="2" customFormat="1" ht="16.8" customHeight="1">
      <c r="A109" s="41"/>
      <c r="B109" s="47"/>
      <c r="C109" s="317" t="s">
        <v>19</v>
      </c>
      <c r="D109" s="317" t="s">
        <v>2762</v>
      </c>
      <c r="E109" s="20" t="s">
        <v>19</v>
      </c>
      <c r="F109" s="318">
        <v>10.640000000000001</v>
      </c>
      <c r="G109" s="41"/>
      <c r="H109" s="47"/>
    </row>
    <row r="110" s="2" customFormat="1" ht="16.8" customHeight="1">
      <c r="A110" s="41"/>
      <c r="B110" s="47"/>
      <c r="C110" s="317" t="s">
        <v>19</v>
      </c>
      <c r="D110" s="317" t="s">
        <v>2763</v>
      </c>
      <c r="E110" s="20" t="s">
        <v>19</v>
      </c>
      <c r="F110" s="318">
        <v>1.9199999999999999</v>
      </c>
      <c r="G110" s="41"/>
      <c r="H110" s="47"/>
    </row>
    <row r="111" s="2" customFormat="1" ht="16.8" customHeight="1">
      <c r="A111" s="41"/>
      <c r="B111" s="47"/>
      <c r="C111" s="317" t="s">
        <v>2412</v>
      </c>
      <c r="D111" s="317" t="s">
        <v>2437</v>
      </c>
      <c r="E111" s="20" t="s">
        <v>19</v>
      </c>
      <c r="F111" s="318">
        <v>12.560000000000001</v>
      </c>
      <c r="G111" s="41"/>
      <c r="H111" s="47"/>
    </row>
    <row r="112" s="2" customFormat="1" ht="16.8" customHeight="1">
      <c r="A112" s="41"/>
      <c r="B112" s="47"/>
      <c r="C112" s="319" t="s">
        <v>3335</v>
      </c>
      <c r="D112" s="41"/>
      <c r="E112" s="41"/>
      <c r="F112" s="41"/>
      <c r="G112" s="41"/>
      <c r="H112" s="47"/>
    </row>
    <row r="113" s="2" customFormat="1">
      <c r="A113" s="41"/>
      <c r="B113" s="47"/>
      <c r="C113" s="317" t="s">
        <v>2758</v>
      </c>
      <c r="D113" s="317" t="s">
        <v>3365</v>
      </c>
      <c r="E113" s="20" t="s">
        <v>256</v>
      </c>
      <c r="F113" s="318">
        <v>12.560000000000001</v>
      </c>
      <c r="G113" s="41"/>
      <c r="H113" s="47"/>
    </row>
    <row r="114" s="2" customFormat="1">
      <c r="A114" s="41"/>
      <c r="B114" s="47"/>
      <c r="C114" s="317" t="s">
        <v>2723</v>
      </c>
      <c r="D114" s="317" t="s">
        <v>3362</v>
      </c>
      <c r="E114" s="20" t="s">
        <v>193</v>
      </c>
      <c r="F114" s="318">
        <v>0.67500000000000004</v>
      </c>
      <c r="G114" s="41"/>
      <c r="H114" s="47"/>
    </row>
    <row r="115" s="2" customFormat="1" ht="16.8" customHeight="1">
      <c r="A115" s="41"/>
      <c r="B115" s="47"/>
      <c r="C115" s="317" t="s">
        <v>2768</v>
      </c>
      <c r="D115" s="317" t="s">
        <v>3363</v>
      </c>
      <c r="E115" s="20" t="s">
        <v>193</v>
      </c>
      <c r="F115" s="318">
        <v>0.67500000000000004</v>
      </c>
      <c r="G115" s="41"/>
      <c r="H115" s="47"/>
    </row>
    <row r="116" s="2" customFormat="1" ht="16.8" customHeight="1">
      <c r="A116" s="41"/>
      <c r="B116" s="47"/>
      <c r="C116" s="317" t="s">
        <v>2764</v>
      </c>
      <c r="D116" s="317" t="s">
        <v>2765</v>
      </c>
      <c r="E116" s="20" t="s">
        <v>193</v>
      </c>
      <c r="F116" s="318">
        <v>0.33200000000000002</v>
      </c>
      <c r="G116" s="41"/>
      <c r="H116" s="47"/>
    </row>
    <row r="117" s="2" customFormat="1" ht="16.8" customHeight="1">
      <c r="A117" s="41"/>
      <c r="B117" s="47"/>
      <c r="C117" s="313" t="s">
        <v>2415</v>
      </c>
      <c r="D117" s="314" t="s">
        <v>2416</v>
      </c>
      <c r="E117" s="315" t="s">
        <v>19</v>
      </c>
      <c r="F117" s="316">
        <v>14.560000000000001</v>
      </c>
      <c r="G117" s="41"/>
      <c r="H117" s="47"/>
    </row>
    <row r="118" s="2" customFormat="1" ht="16.8" customHeight="1">
      <c r="A118" s="41"/>
      <c r="B118" s="47"/>
      <c r="C118" s="317" t="s">
        <v>19</v>
      </c>
      <c r="D118" s="317" t="s">
        <v>2805</v>
      </c>
      <c r="E118" s="20" t="s">
        <v>19</v>
      </c>
      <c r="F118" s="318">
        <v>12.16</v>
      </c>
      <c r="G118" s="41"/>
      <c r="H118" s="47"/>
    </row>
    <row r="119" s="2" customFormat="1" ht="16.8" customHeight="1">
      <c r="A119" s="41"/>
      <c r="B119" s="47"/>
      <c r="C119" s="317" t="s">
        <v>19</v>
      </c>
      <c r="D119" s="317" t="s">
        <v>2806</v>
      </c>
      <c r="E119" s="20" t="s">
        <v>19</v>
      </c>
      <c r="F119" s="318">
        <v>2.3999999999999999</v>
      </c>
      <c r="G119" s="41"/>
      <c r="H119" s="47"/>
    </row>
    <row r="120" s="2" customFormat="1" ht="16.8" customHeight="1">
      <c r="A120" s="41"/>
      <c r="B120" s="47"/>
      <c r="C120" s="317" t="s">
        <v>2415</v>
      </c>
      <c r="D120" s="317" t="s">
        <v>2437</v>
      </c>
      <c r="E120" s="20" t="s">
        <v>19</v>
      </c>
      <c r="F120" s="318">
        <v>14.560000000000001</v>
      </c>
      <c r="G120" s="41"/>
      <c r="H120" s="47"/>
    </row>
    <row r="121" s="2" customFormat="1" ht="16.8" customHeight="1">
      <c r="A121" s="41"/>
      <c r="B121" s="47"/>
      <c r="C121" s="319" t="s">
        <v>3335</v>
      </c>
      <c r="D121" s="41"/>
      <c r="E121" s="41"/>
      <c r="F121" s="41"/>
      <c r="G121" s="41"/>
      <c r="H121" s="47"/>
    </row>
    <row r="122" s="2" customFormat="1">
      <c r="A122" s="41"/>
      <c r="B122" s="47"/>
      <c r="C122" s="317" t="s">
        <v>2801</v>
      </c>
      <c r="D122" s="317" t="s">
        <v>3366</v>
      </c>
      <c r="E122" s="20" t="s">
        <v>256</v>
      </c>
      <c r="F122" s="318">
        <v>14.560000000000001</v>
      </c>
      <c r="G122" s="41"/>
      <c r="H122" s="47"/>
    </row>
    <row r="123" s="2" customFormat="1" ht="16.8" customHeight="1">
      <c r="A123" s="41"/>
      <c r="B123" s="47"/>
      <c r="C123" s="317" t="s">
        <v>2807</v>
      </c>
      <c r="D123" s="317" t="s">
        <v>3367</v>
      </c>
      <c r="E123" s="20" t="s">
        <v>256</v>
      </c>
      <c r="F123" s="318">
        <v>14.560000000000001</v>
      </c>
      <c r="G123" s="41"/>
      <c r="H123" s="47"/>
    </row>
    <row r="124" s="2" customFormat="1" ht="16.8" customHeight="1">
      <c r="A124" s="41"/>
      <c r="B124" s="47"/>
      <c r="C124" s="317" t="s">
        <v>2826</v>
      </c>
      <c r="D124" s="317" t="s">
        <v>3368</v>
      </c>
      <c r="E124" s="20" t="s">
        <v>256</v>
      </c>
      <c r="F124" s="318">
        <v>14.560000000000001</v>
      </c>
      <c r="G124" s="41"/>
      <c r="H124" s="47"/>
    </row>
    <row r="125" s="2" customFormat="1" ht="16.8" customHeight="1">
      <c r="A125" s="41"/>
      <c r="B125" s="47"/>
      <c r="C125" s="317" t="s">
        <v>2830</v>
      </c>
      <c r="D125" s="317" t="s">
        <v>2831</v>
      </c>
      <c r="E125" s="20" t="s">
        <v>256</v>
      </c>
      <c r="F125" s="318">
        <v>16.015999999999998</v>
      </c>
      <c r="G125" s="41"/>
      <c r="H125" s="47"/>
    </row>
    <row r="126" s="2" customFormat="1" ht="16.8" customHeight="1">
      <c r="A126" s="41"/>
      <c r="B126" s="47"/>
      <c r="C126" s="313" t="s">
        <v>2418</v>
      </c>
      <c r="D126" s="314" t="s">
        <v>2418</v>
      </c>
      <c r="E126" s="315" t="s">
        <v>19</v>
      </c>
      <c r="F126" s="316">
        <v>2.5</v>
      </c>
      <c r="G126" s="41"/>
      <c r="H126" s="47"/>
    </row>
    <row r="127" s="2" customFormat="1" ht="16.8" customHeight="1">
      <c r="A127" s="41"/>
      <c r="B127" s="47"/>
      <c r="C127" s="317" t="s">
        <v>19</v>
      </c>
      <c r="D127" s="317" t="s">
        <v>2616</v>
      </c>
      <c r="E127" s="20" t="s">
        <v>19</v>
      </c>
      <c r="F127" s="318">
        <v>2.5</v>
      </c>
      <c r="G127" s="41"/>
      <c r="H127" s="47"/>
    </row>
    <row r="128" s="2" customFormat="1" ht="16.8" customHeight="1">
      <c r="A128" s="41"/>
      <c r="B128" s="47"/>
      <c r="C128" s="317" t="s">
        <v>2418</v>
      </c>
      <c r="D128" s="317" t="s">
        <v>2437</v>
      </c>
      <c r="E128" s="20" t="s">
        <v>19</v>
      </c>
      <c r="F128" s="318">
        <v>2.5</v>
      </c>
      <c r="G128" s="41"/>
      <c r="H128" s="47"/>
    </row>
    <row r="129" s="2" customFormat="1" ht="16.8" customHeight="1">
      <c r="A129" s="41"/>
      <c r="B129" s="47"/>
      <c r="C129" s="319" t="s">
        <v>3335</v>
      </c>
      <c r="D129" s="41"/>
      <c r="E129" s="41"/>
      <c r="F129" s="41"/>
      <c r="G129" s="41"/>
      <c r="H129" s="47"/>
    </row>
    <row r="130" s="2" customFormat="1">
      <c r="A130" s="41"/>
      <c r="B130" s="47"/>
      <c r="C130" s="317" t="s">
        <v>2612</v>
      </c>
      <c r="D130" s="317" t="s">
        <v>3369</v>
      </c>
      <c r="E130" s="20" t="s">
        <v>193</v>
      </c>
      <c r="F130" s="318">
        <v>0.14999999999999999</v>
      </c>
      <c r="G130" s="41"/>
      <c r="H130" s="47"/>
    </row>
    <row r="131" s="2" customFormat="1" ht="16.8" customHeight="1">
      <c r="A131" s="41"/>
      <c r="B131" s="47"/>
      <c r="C131" s="317" t="s">
        <v>2618</v>
      </c>
      <c r="D131" s="317" t="s">
        <v>3370</v>
      </c>
      <c r="E131" s="20" t="s">
        <v>193</v>
      </c>
      <c r="F131" s="318">
        <v>0.14999999999999999</v>
      </c>
      <c r="G131" s="41"/>
      <c r="H131" s="47"/>
    </row>
    <row r="132" s="2" customFormat="1" ht="16.8" customHeight="1">
      <c r="A132" s="41"/>
      <c r="B132" s="47"/>
      <c r="C132" s="317" t="s">
        <v>2695</v>
      </c>
      <c r="D132" s="317" t="s">
        <v>3371</v>
      </c>
      <c r="E132" s="20" t="s">
        <v>256</v>
      </c>
      <c r="F132" s="318">
        <v>2.5</v>
      </c>
      <c r="G132" s="41"/>
      <c r="H132" s="47"/>
    </row>
    <row r="133" s="2" customFormat="1" ht="16.8" customHeight="1">
      <c r="A133" s="41"/>
      <c r="B133" s="47"/>
      <c r="C133" s="317" t="s">
        <v>2703</v>
      </c>
      <c r="D133" s="317" t="s">
        <v>3372</v>
      </c>
      <c r="E133" s="20" t="s">
        <v>256</v>
      </c>
      <c r="F133" s="318">
        <v>2.5</v>
      </c>
      <c r="G133" s="41"/>
      <c r="H133" s="47"/>
    </row>
    <row r="134" s="2" customFormat="1" ht="16.8" customHeight="1">
      <c r="A134" s="41"/>
      <c r="B134" s="47"/>
      <c r="C134" s="317" t="s">
        <v>2871</v>
      </c>
      <c r="D134" s="317" t="s">
        <v>3373</v>
      </c>
      <c r="E134" s="20" t="s">
        <v>256</v>
      </c>
      <c r="F134" s="318">
        <v>2.5</v>
      </c>
      <c r="G134" s="41"/>
      <c r="H134" s="47"/>
    </row>
    <row r="135" s="2" customFormat="1">
      <c r="A135" s="41"/>
      <c r="B135" s="47"/>
      <c r="C135" s="317" t="s">
        <v>2880</v>
      </c>
      <c r="D135" s="317" t="s">
        <v>3374</v>
      </c>
      <c r="E135" s="20" t="s">
        <v>256</v>
      </c>
      <c r="F135" s="318">
        <v>2.5</v>
      </c>
      <c r="G135" s="41"/>
      <c r="H135" s="47"/>
    </row>
    <row r="136" s="2" customFormat="1" ht="16.8" customHeight="1">
      <c r="A136" s="41"/>
      <c r="B136" s="47"/>
      <c r="C136" s="317" t="s">
        <v>2707</v>
      </c>
      <c r="D136" s="317" t="s">
        <v>2708</v>
      </c>
      <c r="E136" s="20" t="s">
        <v>256</v>
      </c>
      <c r="F136" s="318">
        <v>3</v>
      </c>
      <c r="G136" s="41"/>
      <c r="H136" s="47"/>
    </row>
    <row r="137" s="2" customFormat="1" ht="16.8" customHeight="1">
      <c r="A137" s="41"/>
      <c r="B137" s="47"/>
      <c r="C137" s="317" t="s">
        <v>2699</v>
      </c>
      <c r="D137" s="317" t="s">
        <v>2700</v>
      </c>
      <c r="E137" s="20" t="s">
        <v>256</v>
      </c>
      <c r="F137" s="318">
        <v>2.625</v>
      </c>
      <c r="G137" s="41"/>
      <c r="H137" s="47"/>
    </row>
    <row r="138" s="2" customFormat="1">
      <c r="A138" s="41"/>
      <c r="B138" s="47"/>
      <c r="C138" s="317" t="s">
        <v>2884</v>
      </c>
      <c r="D138" s="317" t="s">
        <v>2885</v>
      </c>
      <c r="E138" s="20" t="s">
        <v>256</v>
      </c>
      <c r="F138" s="318">
        <v>3.3500000000000001</v>
      </c>
      <c r="G138" s="41"/>
      <c r="H138" s="47"/>
    </row>
    <row r="139" s="2" customFormat="1" ht="16.8" customHeight="1">
      <c r="A139" s="41"/>
      <c r="B139" s="47"/>
      <c r="C139" s="313" t="s">
        <v>2641</v>
      </c>
      <c r="D139" s="314" t="s">
        <v>2641</v>
      </c>
      <c r="E139" s="315" t="s">
        <v>19</v>
      </c>
      <c r="F139" s="316">
        <v>2.25</v>
      </c>
      <c r="G139" s="41"/>
      <c r="H139" s="47"/>
    </row>
    <row r="140" s="2" customFormat="1" ht="16.8" customHeight="1">
      <c r="A140" s="41"/>
      <c r="B140" s="47"/>
      <c r="C140" s="317" t="s">
        <v>19</v>
      </c>
      <c r="D140" s="317" t="s">
        <v>2640</v>
      </c>
      <c r="E140" s="20" t="s">
        <v>19</v>
      </c>
      <c r="F140" s="318">
        <v>2.25</v>
      </c>
      <c r="G140" s="41"/>
      <c r="H140" s="47"/>
    </row>
    <row r="141" s="2" customFormat="1" ht="16.8" customHeight="1">
      <c r="A141" s="41"/>
      <c r="B141" s="47"/>
      <c r="C141" s="317" t="s">
        <v>2641</v>
      </c>
      <c r="D141" s="317" t="s">
        <v>2437</v>
      </c>
      <c r="E141" s="20" t="s">
        <v>19</v>
      </c>
      <c r="F141" s="318">
        <v>2.25</v>
      </c>
      <c r="G141" s="41"/>
      <c r="H141" s="47"/>
    </row>
    <row r="142" s="2" customFormat="1" ht="7.44" customHeight="1">
      <c r="A142" s="41"/>
      <c r="B142" s="168"/>
      <c r="C142" s="169"/>
      <c r="D142" s="169"/>
      <c r="E142" s="169"/>
      <c r="F142" s="169"/>
      <c r="G142" s="169"/>
      <c r="H142" s="47"/>
    </row>
    <row r="143" s="2" customFormat="1">
      <c r="A143" s="41"/>
      <c r="B143" s="41"/>
      <c r="C143" s="41"/>
      <c r="D143" s="41"/>
      <c r="E143" s="41"/>
      <c r="F143" s="41"/>
      <c r="G143" s="41"/>
      <c r="H143" s="41"/>
    </row>
  </sheetData>
  <sheetProtection sheet="1" formatColumns="0" formatRows="0" objects="1" scenarios="1" spinCount="100000" saltValue="jVyNObDpnG87DkEm9s3g9fQIF1ds4zpQoBNP2HdiMXh4pxniLirT+TDgfq+8j0OErvcPZ/mK7IkMeLYGOiw4rg==" hashValue="fzz4DFfxmyCzEnypLEQ6TTMu/wB51xzorPUi7cf4xugA7vPtvfsSmEgJXacVHVplaiY4HiYDOMrQcLTOoveUn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20" customWidth="1"/>
    <col min="2" max="2" width="1.667969" style="320" customWidth="1"/>
    <col min="3" max="4" width="5" style="320" customWidth="1"/>
    <col min="5" max="5" width="11.66016" style="320" customWidth="1"/>
    <col min="6" max="6" width="9.160156" style="320" customWidth="1"/>
    <col min="7" max="7" width="5" style="320" customWidth="1"/>
    <col min="8" max="8" width="77.83203" style="320" customWidth="1"/>
    <col min="9" max="10" width="20" style="320" customWidth="1"/>
    <col min="11" max="11" width="1.667969" style="320" customWidth="1"/>
  </cols>
  <sheetData>
    <row r="1" s="1" customFormat="1" ht="37.5" customHeight="1"/>
    <row r="2" s="1" customFormat="1" ht="7.5" customHeight="1">
      <c r="B2" s="321"/>
      <c r="C2" s="322"/>
      <c r="D2" s="322"/>
      <c r="E2" s="322"/>
      <c r="F2" s="322"/>
      <c r="G2" s="322"/>
      <c r="H2" s="322"/>
      <c r="I2" s="322"/>
      <c r="J2" s="322"/>
      <c r="K2" s="323"/>
    </row>
    <row r="3" s="17" customFormat="1" ht="45" customHeight="1">
      <c r="B3" s="324"/>
      <c r="C3" s="325" t="s">
        <v>3375</v>
      </c>
      <c r="D3" s="325"/>
      <c r="E3" s="325"/>
      <c r="F3" s="325"/>
      <c r="G3" s="325"/>
      <c r="H3" s="325"/>
      <c r="I3" s="325"/>
      <c r="J3" s="325"/>
      <c r="K3" s="326"/>
    </row>
    <row r="4" s="1" customFormat="1" ht="25.5" customHeight="1">
      <c r="B4" s="327"/>
      <c r="C4" s="328" t="s">
        <v>3376</v>
      </c>
      <c r="D4" s="328"/>
      <c r="E4" s="328"/>
      <c r="F4" s="328"/>
      <c r="G4" s="328"/>
      <c r="H4" s="328"/>
      <c r="I4" s="328"/>
      <c r="J4" s="328"/>
      <c r="K4" s="329"/>
    </row>
    <row r="5" s="1" customFormat="1" ht="5.25" customHeight="1">
      <c r="B5" s="327"/>
      <c r="C5" s="330"/>
      <c r="D5" s="330"/>
      <c r="E5" s="330"/>
      <c r="F5" s="330"/>
      <c r="G5" s="330"/>
      <c r="H5" s="330"/>
      <c r="I5" s="330"/>
      <c r="J5" s="330"/>
      <c r="K5" s="329"/>
    </row>
    <row r="6" s="1" customFormat="1" ht="15" customHeight="1">
      <c r="B6" s="327"/>
      <c r="C6" s="331" t="s">
        <v>3377</v>
      </c>
      <c r="D6" s="331"/>
      <c r="E6" s="331"/>
      <c r="F6" s="331"/>
      <c r="G6" s="331"/>
      <c r="H6" s="331"/>
      <c r="I6" s="331"/>
      <c r="J6" s="331"/>
      <c r="K6" s="329"/>
    </row>
    <row r="7" s="1" customFormat="1" ht="15" customHeight="1">
      <c r="B7" s="332"/>
      <c r="C7" s="331" t="s">
        <v>3378</v>
      </c>
      <c r="D7" s="331"/>
      <c r="E7" s="331"/>
      <c r="F7" s="331"/>
      <c r="G7" s="331"/>
      <c r="H7" s="331"/>
      <c r="I7" s="331"/>
      <c r="J7" s="331"/>
      <c r="K7" s="329"/>
    </row>
    <row r="8" s="1" customFormat="1" ht="12.75" customHeight="1">
      <c r="B8" s="332"/>
      <c r="C8" s="331"/>
      <c r="D8" s="331"/>
      <c r="E8" s="331"/>
      <c r="F8" s="331"/>
      <c r="G8" s="331"/>
      <c r="H8" s="331"/>
      <c r="I8" s="331"/>
      <c r="J8" s="331"/>
      <c r="K8" s="329"/>
    </row>
    <row r="9" s="1" customFormat="1" ht="15" customHeight="1">
      <c r="B9" s="332"/>
      <c r="C9" s="331" t="s">
        <v>3379</v>
      </c>
      <c r="D9" s="331"/>
      <c r="E9" s="331"/>
      <c r="F9" s="331"/>
      <c r="G9" s="331"/>
      <c r="H9" s="331"/>
      <c r="I9" s="331"/>
      <c r="J9" s="331"/>
      <c r="K9" s="329"/>
    </row>
    <row r="10" s="1" customFormat="1" ht="15" customHeight="1">
      <c r="B10" s="332"/>
      <c r="C10" s="331"/>
      <c r="D10" s="331" t="s">
        <v>3380</v>
      </c>
      <c r="E10" s="331"/>
      <c r="F10" s="331"/>
      <c r="G10" s="331"/>
      <c r="H10" s="331"/>
      <c r="I10" s="331"/>
      <c r="J10" s="331"/>
      <c r="K10" s="329"/>
    </row>
    <row r="11" s="1" customFormat="1" ht="15" customHeight="1">
      <c r="B11" s="332"/>
      <c r="C11" s="333"/>
      <c r="D11" s="331" t="s">
        <v>3381</v>
      </c>
      <c r="E11" s="331"/>
      <c r="F11" s="331"/>
      <c r="G11" s="331"/>
      <c r="H11" s="331"/>
      <c r="I11" s="331"/>
      <c r="J11" s="331"/>
      <c r="K11" s="329"/>
    </row>
    <row r="12" s="1" customFormat="1" ht="15" customHeight="1">
      <c r="B12" s="332"/>
      <c r="C12" s="333"/>
      <c r="D12" s="331"/>
      <c r="E12" s="331"/>
      <c r="F12" s="331"/>
      <c r="G12" s="331"/>
      <c r="H12" s="331"/>
      <c r="I12" s="331"/>
      <c r="J12" s="331"/>
      <c r="K12" s="329"/>
    </row>
    <row r="13" s="1" customFormat="1" ht="15" customHeight="1">
      <c r="B13" s="332"/>
      <c r="C13" s="333"/>
      <c r="D13" s="334" t="s">
        <v>3382</v>
      </c>
      <c r="E13" s="331"/>
      <c r="F13" s="331"/>
      <c r="G13" s="331"/>
      <c r="H13" s="331"/>
      <c r="I13" s="331"/>
      <c r="J13" s="331"/>
      <c r="K13" s="329"/>
    </row>
    <row r="14" s="1" customFormat="1" ht="12.75" customHeight="1">
      <c r="B14" s="332"/>
      <c r="C14" s="333"/>
      <c r="D14" s="333"/>
      <c r="E14" s="333"/>
      <c r="F14" s="333"/>
      <c r="G14" s="333"/>
      <c r="H14" s="333"/>
      <c r="I14" s="333"/>
      <c r="J14" s="333"/>
      <c r="K14" s="329"/>
    </row>
    <row r="15" s="1" customFormat="1" ht="15" customHeight="1">
      <c r="B15" s="332"/>
      <c r="C15" s="333"/>
      <c r="D15" s="331" t="s">
        <v>3383</v>
      </c>
      <c r="E15" s="331"/>
      <c r="F15" s="331"/>
      <c r="G15" s="331"/>
      <c r="H15" s="331"/>
      <c r="I15" s="331"/>
      <c r="J15" s="331"/>
      <c r="K15" s="329"/>
    </row>
    <row r="16" s="1" customFormat="1" ht="15" customHeight="1">
      <c r="B16" s="332"/>
      <c r="C16" s="333"/>
      <c r="D16" s="331" t="s">
        <v>3384</v>
      </c>
      <c r="E16" s="331"/>
      <c r="F16" s="331"/>
      <c r="G16" s="331"/>
      <c r="H16" s="331"/>
      <c r="I16" s="331"/>
      <c r="J16" s="331"/>
      <c r="K16" s="329"/>
    </row>
    <row r="17" s="1" customFormat="1" ht="15" customHeight="1">
      <c r="B17" s="332"/>
      <c r="C17" s="333"/>
      <c r="D17" s="331" t="s">
        <v>3385</v>
      </c>
      <c r="E17" s="331"/>
      <c r="F17" s="331"/>
      <c r="G17" s="331"/>
      <c r="H17" s="331"/>
      <c r="I17" s="331"/>
      <c r="J17" s="331"/>
      <c r="K17" s="329"/>
    </row>
    <row r="18" s="1" customFormat="1" ht="15" customHeight="1">
      <c r="B18" s="332"/>
      <c r="C18" s="333"/>
      <c r="D18" s="333"/>
      <c r="E18" s="335" t="s">
        <v>101</v>
      </c>
      <c r="F18" s="331" t="s">
        <v>3386</v>
      </c>
      <c r="G18" s="331"/>
      <c r="H18" s="331"/>
      <c r="I18" s="331"/>
      <c r="J18" s="331"/>
      <c r="K18" s="329"/>
    </row>
    <row r="19" s="1" customFormat="1" ht="15" customHeight="1">
      <c r="B19" s="332"/>
      <c r="C19" s="333"/>
      <c r="D19" s="333"/>
      <c r="E19" s="335" t="s">
        <v>82</v>
      </c>
      <c r="F19" s="331" t="s">
        <v>3387</v>
      </c>
      <c r="G19" s="331"/>
      <c r="H19" s="331"/>
      <c r="I19" s="331"/>
      <c r="J19" s="331"/>
      <c r="K19" s="329"/>
    </row>
    <row r="20" s="1" customFormat="1" ht="15" customHeight="1">
      <c r="B20" s="332"/>
      <c r="C20" s="333"/>
      <c r="D20" s="333"/>
      <c r="E20" s="335" t="s">
        <v>114</v>
      </c>
      <c r="F20" s="331" t="s">
        <v>3388</v>
      </c>
      <c r="G20" s="331"/>
      <c r="H20" s="331"/>
      <c r="I20" s="331"/>
      <c r="J20" s="331"/>
      <c r="K20" s="329"/>
    </row>
    <row r="21" s="1" customFormat="1" ht="15" customHeight="1">
      <c r="B21" s="332"/>
      <c r="C21" s="333"/>
      <c r="D21" s="333"/>
      <c r="E21" s="335" t="s">
        <v>118</v>
      </c>
      <c r="F21" s="331" t="s">
        <v>3389</v>
      </c>
      <c r="G21" s="331"/>
      <c r="H21" s="331"/>
      <c r="I21" s="331"/>
      <c r="J21" s="331"/>
      <c r="K21" s="329"/>
    </row>
    <row r="22" s="1" customFormat="1" ht="15" customHeight="1">
      <c r="B22" s="332"/>
      <c r="C22" s="333"/>
      <c r="D22" s="333"/>
      <c r="E22" s="335" t="s">
        <v>3390</v>
      </c>
      <c r="F22" s="331" t="s">
        <v>3391</v>
      </c>
      <c r="G22" s="331"/>
      <c r="H22" s="331"/>
      <c r="I22" s="331"/>
      <c r="J22" s="331"/>
      <c r="K22" s="329"/>
    </row>
    <row r="23" s="1" customFormat="1" ht="15" customHeight="1">
      <c r="B23" s="332"/>
      <c r="C23" s="333"/>
      <c r="D23" s="333"/>
      <c r="E23" s="335" t="s">
        <v>94</v>
      </c>
      <c r="F23" s="331" t="s">
        <v>3392</v>
      </c>
      <c r="G23" s="331"/>
      <c r="H23" s="331"/>
      <c r="I23" s="331"/>
      <c r="J23" s="331"/>
      <c r="K23" s="329"/>
    </row>
    <row r="24" s="1" customFormat="1" ht="12.75" customHeight="1">
      <c r="B24" s="332"/>
      <c r="C24" s="333"/>
      <c r="D24" s="333"/>
      <c r="E24" s="333"/>
      <c r="F24" s="333"/>
      <c r="G24" s="333"/>
      <c r="H24" s="333"/>
      <c r="I24" s="333"/>
      <c r="J24" s="333"/>
      <c r="K24" s="329"/>
    </row>
    <row r="25" s="1" customFormat="1" ht="15" customHeight="1">
      <c r="B25" s="332"/>
      <c r="C25" s="331" t="s">
        <v>3393</v>
      </c>
      <c r="D25" s="331"/>
      <c r="E25" s="331"/>
      <c r="F25" s="331"/>
      <c r="G25" s="331"/>
      <c r="H25" s="331"/>
      <c r="I25" s="331"/>
      <c r="J25" s="331"/>
      <c r="K25" s="329"/>
    </row>
    <row r="26" s="1" customFormat="1" ht="15" customHeight="1">
      <c r="B26" s="332"/>
      <c r="C26" s="331" t="s">
        <v>3394</v>
      </c>
      <c r="D26" s="331"/>
      <c r="E26" s="331"/>
      <c r="F26" s="331"/>
      <c r="G26" s="331"/>
      <c r="H26" s="331"/>
      <c r="I26" s="331"/>
      <c r="J26" s="331"/>
      <c r="K26" s="329"/>
    </row>
    <row r="27" s="1" customFormat="1" ht="15" customHeight="1">
      <c r="B27" s="332"/>
      <c r="C27" s="331"/>
      <c r="D27" s="331" t="s">
        <v>3395</v>
      </c>
      <c r="E27" s="331"/>
      <c r="F27" s="331"/>
      <c r="G27" s="331"/>
      <c r="H27" s="331"/>
      <c r="I27" s="331"/>
      <c r="J27" s="331"/>
      <c r="K27" s="329"/>
    </row>
    <row r="28" s="1" customFormat="1" ht="15" customHeight="1">
      <c r="B28" s="332"/>
      <c r="C28" s="333"/>
      <c r="D28" s="331" t="s">
        <v>3396</v>
      </c>
      <c r="E28" s="331"/>
      <c r="F28" s="331"/>
      <c r="G28" s="331"/>
      <c r="H28" s="331"/>
      <c r="I28" s="331"/>
      <c r="J28" s="331"/>
      <c r="K28" s="329"/>
    </row>
    <row r="29" s="1" customFormat="1" ht="12.75" customHeight="1">
      <c r="B29" s="332"/>
      <c r="C29" s="333"/>
      <c r="D29" s="333"/>
      <c r="E29" s="333"/>
      <c r="F29" s="333"/>
      <c r="G29" s="333"/>
      <c r="H29" s="333"/>
      <c r="I29" s="333"/>
      <c r="J29" s="333"/>
      <c r="K29" s="329"/>
    </row>
    <row r="30" s="1" customFormat="1" ht="15" customHeight="1">
      <c r="B30" s="332"/>
      <c r="C30" s="333"/>
      <c r="D30" s="331" t="s">
        <v>3397</v>
      </c>
      <c r="E30" s="331"/>
      <c r="F30" s="331"/>
      <c r="G30" s="331"/>
      <c r="H30" s="331"/>
      <c r="I30" s="331"/>
      <c r="J30" s="331"/>
      <c r="K30" s="329"/>
    </row>
    <row r="31" s="1" customFormat="1" ht="15" customHeight="1">
      <c r="B31" s="332"/>
      <c r="C31" s="333"/>
      <c r="D31" s="331" t="s">
        <v>3398</v>
      </c>
      <c r="E31" s="331"/>
      <c r="F31" s="331"/>
      <c r="G31" s="331"/>
      <c r="H31" s="331"/>
      <c r="I31" s="331"/>
      <c r="J31" s="331"/>
      <c r="K31" s="329"/>
    </row>
    <row r="32" s="1" customFormat="1" ht="12.75" customHeight="1">
      <c r="B32" s="332"/>
      <c r="C32" s="333"/>
      <c r="D32" s="333"/>
      <c r="E32" s="333"/>
      <c r="F32" s="333"/>
      <c r="G32" s="333"/>
      <c r="H32" s="333"/>
      <c r="I32" s="333"/>
      <c r="J32" s="333"/>
      <c r="K32" s="329"/>
    </row>
    <row r="33" s="1" customFormat="1" ht="15" customHeight="1">
      <c r="B33" s="332"/>
      <c r="C33" s="333"/>
      <c r="D33" s="331" t="s">
        <v>3399</v>
      </c>
      <c r="E33" s="331"/>
      <c r="F33" s="331"/>
      <c r="G33" s="331"/>
      <c r="H33" s="331"/>
      <c r="I33" s="331"/>
      <c r="J33" s="331"/>
      <c r="K33" s="329"/>
    </row>
    <row r="34" s="1" customFormat="1" ht="15" customHeight="1">
      <c r="B34" s="332"/>
      <c r="C34" s="333"/>
      <c r="D34" s="331" t="s">
        <v>3400</v>
      </c>
      <c r="E34" s="331"/>
      <c r="F34" s="331"/>
      <c r="G34" s="331"/>
      <c r="H34" s="331"/>
      <c r="I34" s="331"/>
      <c r="J34" s="331"/>
      <c r="K34" s="329"/>
    </row>
    <row r="35" s="1" customFormat="1" ht="15" customHeight="1">
      <c r="B35" s="332"/>
      <c r="C35" s="333"/>
      <c r="D35" s="331" t="s">
        <v>3401</v>
      </c>
      <c r="E35" s="331"/>
      <c r="F35" s="331"/>
      <c r="G35" s="331"/>
      <c r="H35" s="331"/>
      <c r="I35" s="331"/>
      <c r="J35" s="331"/>
      <c r="K35" s="329"/>
    </row>
    <row r="36" s="1" customFormat="1" ht="15" customHeight="1">
      <c r="B36" s="332"/>
      <c r="C36" s="333"/>
      <c r="D36" s="331"/>
      <c r="E36" s="334" t="s">
        <v>138</v>
      </c>
      <c r="F36" s="331"/>
      <c r="G36" s="331" t="s">
        <v>3402</v>
      </c>
      <c r="H36" s="331"/>
      <c r="I36" s="331"/>
      <c r="J36" s="331"/>
      <c r="K36" s="329"/>
    </row>
    <row r="37" s="1" customFormat="1" ht="30.75" customHeight="1">
      <c r="B37" s="332"/>
      <c r="C37" s="333"/>
      <c r="D37" s="331"/>
      <c r="E37" s="334" t="s">
        <v>3403</v>
      </c>
      <c r="F37" s="331"/>
      <c r="G37" s="331" t="s">
        <v>3404</v>
      </c>
      <c r="H37" s="331"/>
      <c r="I37" s="331"/>
      <c r="J37" s="331"/>
      <c r="K37" s="329"/>
    </row>
    <row r="38" s="1" customFormat="1" ht="15" customHeight="1">
      <c r="B38" s="332"/>
      <c r="C38" s="333"/>
      <c r="D38" s="331"/>
      <c r="E38" s="334" t="s">
        <v>56</v>
      </c>
      <c r="F38" s="331"/>
      <c r="G38" s="331" t="s">
        <v>3405</v>
      </c>
      <c r="H38" s="331"/>
      <c r="I38" s="331"/>
      <c r="J38" s="331"/>
      <c r="K38" s="329"/>
    </row>
    <row r="39" s="1" customFormat="1" ht="15" customHeight="1">
      <c r="B39" s="332"/>
      <c r="C39" s="333"/>
      <c r="D39" s="331"/>
      <c r="E39" s="334" t="s">
        <v>57</v>
      </c>
      <c r="F39" s="331"/>
      <c r="G39" s="331" t="s">
        <v>3406</v>
      </c>
      <c r="H39" s="331"/>
      <c r="I39" s="331"/>
      <c r="J39" s="331"/>
      <c r="K39" s="329"/>
    </row>
    <row r="40" s="1" customFormat="1" ht="15" customHeight="1">
      <c r="B40" s="332"/>
      <c r="C40" s="333"/>
      <c r="D40" s="331"/>
      <c r="E40" s="334" t="s">
        <v>139</v>
      </c>
      <c r="F40" s="331"/>
      <c r="G40" s="331" t="s">
        <v>3407</v>
      </c>
      <c r="H40" s="331"/>
      <c r="I40" s="331"/>
      <c r="J40" s="331"/>
      <c r="K40" s="329"/>
    </row>
    <row r="41" s="1" customFormat="1" ht="15" customHeight="1">
      <c r="B41" s="332"/>
      <c r="C41" s="333"/>
      <c r="D41" s="331"/>
      <c r="E41" s="334" t="s">
        <v>140</v>
      </c>
      <c r="F41" s="331"/>
      <c r="G41" s="331" t="s">
        <v>3408</v>
      </c>
      <c r="H41" s="331"/>
      <c r="I41" s="331"/>
      <c r="J41" s="331"/>
      <c r="K41" s="329"/>
    </row>
    <row r="42" s="1" customFormat="1" ht="15" customHeight="1">
      <c r="B42" s="332"/>
      <c r="C42" s="333"/>
      <c r="D42" s="331"/>
      <c r="E42" s="334" t="s">
        <v>3409</v>
      </c>
      <c r="F42" s="331"/>
      <c r="G42" s="331" t="s">
        <v>3410</v>
      </c>
      <c r="H42" s="331"/>
      <c r="I42" s="331"/>
      <c r="J42" s="331"/>
      <c r="K42" s="329"/>
    </row>
    <row r="43" s="1" customFormat="1" ht="15" customHeight="1">
      <c r="B43" s="332"/>
      <c r="C43" s="333"/>
      <c r="D43" s="331"/>
      <c r="E43" s="334"/>
      <c r="F43" s="331"/>
      <c r="G43" s="331" t="s">
        <v>3411</v>
      </c>
      <c r="H43" s="331"/>
      <c r="I43" s="331"/>
      <c r="J43" s="331"/>
      <c r="K43" s="329"/>
    </row>
    <row r="44" s="1" customFormat="1" ht="15" customHeight="1">
      <c r="B44" s="332"/>
      <c r="C44" s="333"/>
      <c r="D44" s="331"/>
      <c r="E44" s="334" t="s">
        <v>3412</v>
      </c>
      <c r="F44" s="331"/>
      <c r="G44" s="331" t="s">
        <v>3413</v>
      </c>
      <c r="H44" s="331"/>
      <c r="I44" s="331"/>
      <c r="J44" s="331"/>
      <c r="K44" s="329"/>
    </row>
    <row r="45" s="1" customFormat="1" ht="15" customHeight="1">
      <c r="B45" s="332"/>
      <c r="C45" s="333"/>
      <c r="D45" s="331"/>
      <c r="E45" s="334" t="s">
        <v>142</v>
      </c>
      <c r="F45" s="331"/>
      <c r="G45" s="331" t="s">
        <v>3414</v>
      </c>
      <c r="H45" s="331"/>
      <c r="I45" s="331"/>
      <c r="J45" s="331"/>
      <c r="K45" s="329"/>
    </row>
    <row r="46" s="1" customFormat="1" ht="12.75" customHeight="1">
      <c r="B46" s="332"/>
      <c r="C46" s="333"/>
      <c r="D46" s="331"/>
      <c r="E46" s="331"/>
      <c r="F46" s="331"/>
      <c r="G46" s="331"/>
      <c r="H46" s="331"/>
      <c r="I46" s="331"/>
      <c r="J46" s="331"/>
      <c r="K46" s="329"/>
    </row>
    <row r="47" s="1" customFormat="1" ht="15" customHeight="1">
      <c r="B47" s="332"/>
      <c r="C47" s="333"/>
      <c r="D47" s="331" t="s">
        <v>3415</v>
      </c>
      <c r="E47" s="331"/>
      <c r="F47" s="331"/>
      <c r="G47" s="331"/>
      <c r="H47" s="331"/>
      <c r="I47" s="331"/>
      <c r="J47" s="331"/>
      <c r="K47" s="329"/>
    </row>
    <row r="48" s="1" customFormat="1" ht="15" customHeight="1">
      <c r="B48" s="332"/>
      <c r="C48" s="333"/>
      <c r="D48" s="333"/>
      <c r="E48" s="331" t="s">
        <v>3416</v>
      </c>
      <c r="F48" s="331"/>
      <c r="G48" s="331"/>
      <c r="H48" s="331"/>
      <c r="I48" s="331"/>
      <c r="J48" s="331"/>
      <c r="K48" s="329"/>
    </row>
    <row r="49" s="1" customFormat="1" ht="15" customHeight="1">
      <c r="B49" s="332"/>
      <c r="C49" s="333"/>
      <c r="D49" s="333"/>
      <c r="E49" s="331" t="s">
        <v>3417</v>
      </c>
      <c r="F49" s="331"/>
      <c r="G49" s="331"/>
      <c r="H49" s="331"/>
      <c r="I49" s="331"/>
      <c r="J49" s="331"/>
      <c r="K49" s="329"/>
    </row>
    <row r="50" s="1" customFormat="1" ht="15" customHeight="1">
      <c r="B50" s="332"/>
      <c r="C50" s="333"/>
      <c r="D50" s="333"/>
      <c r="E50" s="331" t="s">
        <v>3418</v>
      </c>
      <c r="F50" s="331"/>
      <c r="G50" s="331"/>
      <c r="H50" s="331"/>
      <c r="I50" s="331"/>
      <c r="J50" s="331"/>
      <c r="K50" s="329"/>
    </row>
    <row r="51" s="1" customFormat="1" ht="15" customHeight="1">
      <c r="B51" s="332"/>
      <c r="C51" s="333"/>
      <c r="D51" s="331" t="s">
        <v>3419</v>
      </c>
      <c r="E51" s="331"/>
      <c r="F51" s="331"/>
      <c r="G51" s="331"/>
      <c r="H51" s="331"/>
      <c r="I51" s="331"/>
      <c r="J51" s="331"/>
      <c r="K51" s="329"/>
    </row>
    <row r="52" s="1" customFormat="1" ht="25.5" customHeight="1">
      <c r="B52" s="327"/>
      <c r="C52" s="328" t="s">
        <v>3420</v>
      </c>
      <c r="D52" s="328"/>
      <c r="E52" s="328"/>
      <c r="F52" s="328"/>
      <c r="G52" s="328"/>
      <c r="H52" s="328"/>
      <c r="I52" s="328"/>
      <c r="J52" s="328"/>
      <c r="K52" s="329"/>
    </row>
    <row r="53" s="1" customFormat="1" ht="5.25" customHeight="1">
      <c r="B53" s="327"/>
      <c r="C53" s="330"/>
      <c r="D53" s="330"/>
      <c r="E53" s="330"/>
      <c r="F53" s="330"/>
      <c r="G53" s="330"/>
      <c r="H53" s="330"/>
      <c r="I53" s="330"/>
      <c r="J53" s="330"/>
      <c r="K53" s="329"/>
    </row>
    <row r="54" s="1" customFormat="1" ht="15" customHeight="1">
      <c r="B54" s="327"/>
      <c r="C54" s="331" t="s">
        <v>3421</v>
      </c>
      <c r="D54" s="331"/>
      <c r="E54" s="331"/>
      <c r="F54" s="331"/>
      <c r="G54" s="331"/>
      <c r="H54" s="331"/>
      <c r="I54" s="331"/>
      <c r="J54" s="331"/>
      <c r="K54" s="329"/>
    </row>
    <row r="55" s="1" customFormat="1" ht="15" customHeight="1">
      <c r="B55" s="327"/>
      <c r="C55" s="331" t="s">
        <v>3422</v>
      </c>
      <c r="D55" s="331"/>
      <c r="E55" s="331"/>
      <c r="F55" s="331"/>
      <c r="G55" s="331"/>
      <c r="H55" s="331"/>
      <c r="I55" s="331"/>
      <c r="J55" s="331"/>
      <c r="K55" s="329"/>
    </row>
    <row r="56" s="1" customFormat="1" ht="12.75" customHeight="1">
      <c r="B56" s="327"/>
      <c r="C56" s="331"/>
      <c r="D56" s="331"/>
      <c r="E56" s="331"/>
      <c r="F56" s="331"/>
      <c r="G56" s="331"/>
      <c r="H56" s="331"/>
      <c r="I56" s="331"/>
      <c r="J56" s="331"/>
      <c r="K56" s="329"/>
    </row>
    <row r="57" s="1" customFormat="1" ht="15" customHeight="1">
      <c r="B57" s="327"/>
      <c r="C57" s="331" t="s">
        <v>3423</v>
      </c>
      <c r="D57" s="331"/>
      <c r="E57" s="331"/>
      <c r="F57" s="331"/>
      <c r="G57" s="331"/>
      <c r="H57" s="331"/>
      <c r="I57" s="331"/>
      <c r="J57" s="331"/>
      <c r="K57" s="329"/>
    </row>
    <row r="58" s="1" customFormat="1" ht="15" customHeight="1">
      <c r="B58" s="327"/>
      <c r="C58" s="333"/>
      <c r="D58" s="331" t="s">
        <v>3424</v>
      </c>
      <c r="E58" s="331"/>
      <c r="F58" s="331"/>
      <c r="G58" s="331"/>
      <c r="H58" s="331"/>
      <c r="I58" s="331"/>
      <c r="J58" s="331"/>
      <c r="K58" s="329"/>
    </row>
    <row r="59" s="1" customFormat="1" ht="15" customHeight="1">
      <c r="B59" s="327"/>
      <c r="C59" s="333"/>
      <c r="D59" s="331" t="s">
        <v>3425</v>
      </c>
      <c r="E59" s="331"/>
      <c r="F59" s="331"/>
      <c r="G59" s="331"/>
      <c r="H59" s="331"/>
      <c r="I59" s="331"/>
      <c r="J59" s="331"/>
      <c r="K59" s="329"/>
    </row>
    <row r="60" s="1" customFormat="1" ht="15" customHeight="1">
      <c r="B60" s="327"/>
      <c r="C60" s="333"/>
      <c r="D60" s="331" t="s">
        <v>3426</v>
      </c>
      <c r="E60" s="331"/>
      <c r="F60" s="331"/>
      <c r="G60" s="331"/>
      <c r="H60" s="331"/>
      <c r="I60" s="331"/>
      <c r="J60" s="331"/>
      <c r="K60" s="329"/>
    </row>
    <row r="61" s="1" customFormat="1" ht="15" customHeight="1">
      <c r="B61" s="327"/>
      <c r="C61" s="333"/>
      <c r="D61" s="331" t="s">
        <v>3427</v>
      </c>
      <c r="E61" s="331"/>
      <c r="F61" s="331"/>
      <c r="G61" s="331"/>
      <c r="H61" s="331"/>
      <c r="I61" s="331"/>
      <c r="J61" s="331"/>
      <c r="K61" s="329"/>
    </row>
    <row r="62" s="1" customFormat="1" ht="15" customHeight="1">
      <c r="B62" s="327"/>
      <c r="C62" s="333"/>
      <c r="D62" s="336" t="s">
        <v>3428</v>
      </c>
      <c r="E62" s="336"/>
      <c r="F62" s="336"/>
      <c r="G62" s="336"/>
      <c r="H62" s="336"/>
      <c r="I62" s="336"/>
      <c r="J62" s="336"/>
      <c r="K62" s="329"/>
    </row>
    <row r="63" s="1" customFormat="1" ht="15" customHeight="1">
      <c r="B63" s="327"/>
      <c r="C63" s="333"/>
      <c r="D63" s="331" t="s">
        <v>3429</v>
      </c>
      <c r="E63" s="331"/>
      <c r="F63" s="331"/>
      <c r="G63" s="331"/>
      <c r="H63" s="331"/>
      <c r="I63" s="331"/>
      <c r="J63" s="331"/>
      <c r="K63" s="329"/>
    </row>
    <row r="64" s="1" customFormat="1" ht="12.75" customHeight="1">
      <c r="B64" s="327"/>
      <c r="C64" s="333"/>
      <c r="D64" s="333"/>
      <c r="E64" s="337"/>
      <c r="F64" s="333"/>
      <c r="G64" s="333"/>
      <c r="H64" s="333"/>
      <c r="I64" s="333"/>
      <c r="J64" s="333"/>
      <c r="K64" s="329"/>
    </row>
    <row r="65" s="1" customFormat="1" ht="15" customHeight="1">
      <c r="B65" s="327"/>
      <c r="C65" s="333"/>
      <c r="D65" s="331" t="s">
        <v>3430</v>
      </c>
      <c r="E65" s="331"/>
      <c r="F65" s="331"/>
      <c r="G65" s="331"/>
      <c r="H65" s="331"/>
      <c r="I65" s="331"/>
      <c r="J65" s="331"/>
      <c r="K65" s="329"/>
    </row>
    <row r="66" s="1" customFormat="1" ht="15" customHeight="1">
      <c r="B66" s="327"/>
      <c r="C66" s="333"/>
      <c r="D66" s="336" t="s">
        <v>3431</v>
      </c>
      <c r="E66" s="336"/>
      <c r="F66" s="336"/>
      <c r="G66" s="336"/>
      <c r="H66" s="336"/>
      <c r="I66" s="336"/>
      <c r="J66" s="336"/>
      <c r="K66" s="329"/>
    </row>
    <row r="67" s="1" customFormat="1" ht="15" customHeight="1">
      <c r="B67" s="327"/>
      <c r="C67" s="333"/>
      <c r="D67" s="331" t="s">
        <v>3432</v>
      </c>
      <c r="E67" s="331"/>
      <c r="F67" s="331"/>
      <c r="G67" s="331"/>
      <c r="H67" s="331"/>
      <c r="I67" s="331"/>
      <c r="J67" s="331"/>
      <c r="K67" s="329"/>
    </row>
    <row r="68" s="1" customFormat="1" ht="15" customHeight="1">
      <c r="B68" s="327"/>
      <c r="C68" s="333"/>
      <c r="D68" s="331" t="s">
        <v>3433</v>
      </c>
      <c r="E68" s="331"/>
      <c r="F68" s="331"/>
      <c r="G68" s="331"/>
      <c r="H68" s="331"/>
      <c r="I68" s="331"/>
      <c r="J68" s="331"/>
      <c r="K68" s="329"/>
    </row>
    <row r="69" s="1" customFormat="1" ht="15" customHeight="1">
      <c r="B69" s="327"/>
      <c r="C69" s="333"/>
      <c r="D69" s="331" t="s">
        <v>3434</v>
      </c>
      <c r="E69" s="331"/>
      <c r="F69" s="331"/>
      <c r="G69" s="331"/>
      <c r="H69" s="331"/>
      <c r="I69" s="331"/>
      <c r="J69" s="331"/>
      <c r="K69" s="329"/>
    </row>
    <row r="70" s="1" customFormat="1" ht="15" customHeight="1">
      <c r="B70" s="327"/>
      <c r="C70" s="333"/>
      <c r="D70" s="331" t="s">
        <v>3435</v>
      </c>
      <c r="E70" s="331"/>
      <c r="F70" s="331"/>
      <c r="G70" s="331"/>
      <c r="H70" s="331"/>
      <c r="I70" s="331"/>
      <c r="J70" s="331"/>
      <c r="K70" s="329"/>
    </row>
    <row r="71" s="1" customFormat="1" ht="12.75" customHeight="1">
      <c r="B71" s="338"/>
      <c r="C71" s="339"/>
      <c r="D71" s="339"/>
      <c r="E71" s="339"/>
      <c r="F71" s="339"/>
      <c r="G71" s="339"/>
      <c r="H71" s="339"/>
      <c r="I71" s="339"/>
      <c r="J71" s="339"/>
      <c r="K71" s="340"/>
    </row>
    <row r="72" s="1" customFormat="1" ht="18.75" customHeight="1">
      <c r="B72" s="341"/>
      <c r="C72" s="341"/>
      <c r="D72" s="341"/>
      <c r="E72" s="341"/>
      <c r="F72" s="341"/>
      <c r="G72" s="341"/>
      <c r="H72" s="341"/>
      <c r="I72" s="341"/>
      <c r="J72" s="341"/>
      <c r="K72" s="342"/>
    </row>
    <row r="73" s="1" customFormat="1" ht="18.75" customHeight="1">
      <c r="B73" s="342"/>
      <c r="C73" s="342"/>
      <c r="D73" s="342"/>
      <c r="E73" s="342"/>
      <c r="F73" s="342"/>
      <c r="G73" s="342"/>
      <c r="H73" s="342"/>
      <c r="I73" s="342"/>
      <c r="J73" s="342"/>
      <c r="K73" s="342"/>
    </row>
    <row r="74" s="1" customFormat="1" ht="7.5" customHeight="1">
      <c r="B74" s="343"/>
      <c r="C74" s="344"/>
      <c r="D74" s="344"/>
      <c r="E74" s="344"/>
      <c r="F74" s="344"/>
      <c r="G74" s="344"/>
      <c r="H74" s="344"/>
      <c r="I74" s="344"/>
      <c r="J74" s="344"/>
      <c r="K74" s="345"/>
    </row>
    <row r="75" s="1" customFormat="1" ht="45" customHeight="1">
      <c r="B75" s="346"/>
      <c r="C75" s="347" t="s">
        <v>3436</v>
      </c>
      <c r="D75" s="347"/>
      <c r="E75" s="347"/>
      <c r="F75" s="347"/>
      <c r="G75" s="347"/>
      <c r="H75" s="347"/>
      <c r="I75" s="347"/>
      <c r="J75" s="347"/>
      <c r="K75" s="348"/>
    </row>
    <row r="76" s="1" customFormat="1" ht="17.25" customHeight="1">
      <c r="B76" s="346"/>
      <c r="C76" s="349" t="s">
        <v>3437</v>
      </c>
      <c r="D76" s="349"/>
      <c r="E76" s="349"/>
      <c r="F76" s="349" t="s">
        <v>3438</v>
      </c>
      <c r="G76" s="350"/>
      <c r="H76" s="349" t="s">
        <v>57</v>
      </c>
      <c r="I76" s="349" t="s">
        <v>60</v>
      </c>
      <c r="J76" s="349" t="s">
        <v>3439</v>
      </c>
      <c r="K76" s="348"/>
    </row>
    <row r="77" s="1" customFormat="1" ht="17.25" customHeight="1">
      <c r="B77" s="346"/>
      <c r="C77" s="351" t="s">
        <v>3440</v>
      </c>
      <c r="D77" s="351"/>
      <c r="E77" s="351"/>
      <c r="F77" s="352" t="s">
        <v>3441</v>
      </c>
      <c r="G77" s="353"/>
      <c r="H77" s="351"/>
      <c r="I77" s="351"/>
      <c r="J77" s="351" t="s">
        <v>3442</v>
      </c>
      <c r="K77" s="348"/>
    </row>
    <row r="78" s="1" customFormat="1" ht="5.25" customHeight="1">
      <c r="B78" s="346"/>
      <c r="C78" s="354"/>
      <c r="D78" s="354"/>
      <c r="E78" s="354"/>
      <c r="F78" s="354"/>
      <c r="G78" s="355"/>
      <c r="H78" s="354"/>
      <c r="I78" s="354"/>
      <c r="J78" s="354"/>
      <c r="K78" s="348"/>
    </row>
    <row r="79" s="1" customFormat="1" ht="15" customHeight="1">
      <c r="B79" s="346"/>
      <c r="C79" s="334" t="s">
        <v>56</v>
      </c>
      <c r="D79" s="356"/>
      <c r="E79" s="356"/>
      <c r="F79" s="357" t="s">
        <v>3443</v>
      </c>
      <c r="G79" s="358"/>
      <c r="H79" s="334" t="s">
        <v>3444</v>
      </c>
      <c r="I79" s="334" t="s">
        <v>3445</v>
      </c>
      <c r="J79" s="334">
        <v>20</v>
      </c>
      <c r="K79" s="348"/>
    </row>
    <row r="80" s="1" customFormat="1" ht="15" customHeight="1">
      <c r="B80" s="346"/>
      <c r="C80" s="334" t="s">
        <v>3446</v>
      </c>
      <c r="D80" s="334"/>
      <c r="E80" s="334"/>
      <c r="F80" s="357" t="s">
        <v>3443</v>
      </c>
      <c r="G80" s="358"/>
      <c r="H80" s="334" t="s">
        <v>3447</v>
      </c>
      <c r="I80" s="334" t="s">
        <v>3445</v>
      </c>
      <c r="J80" s="334">
        <v>120</v>
      </c>
      <c r="K80" s="348"/>
    </row>
    <row r="81" s="1" customFormat="1" ht="15" customHeight="1">
      <c r="B81" s="359"/>
      <c r="C81" s="334" t="s">
        <v>3448</v>
      </c>
      <c r="D81" s="334"/>
      <c r="E81" s="334"/>
      <c r="F81" s="357" t="s">
        <v>3449</v>
      </c>
      <c r="G81" s="358"/>
      <c r="H81" s="334" t="s">
        <v>3450</v>
      </c>
      <c r="I81" s="334" t="s">
        <v>3445</v>
      </c>
      <c r="J81" s="334">
        <v>50</v>
      </c>
      <c r="K81" s="348"/>
    </row>
    <row r="82" s="1" customFormat="1" ht="15" customHeight="1">
      <c r="B82" s="359"/>
      <c r="C82" s="334" t="s">
        <v>3451</v>
      </c>
      <c r="D82" s="334"/>
      <c r="E82" s="334"/>
      <c r="F82" s="357" t="s">
        <v>3443</v>
      </c>
      <c r="G82" s="358"/>
      <c r="H82" s="334" t="s">
        <v>3452</v>
      </c>
      <c r="I82" s="334" t="s">
        <v>3453</v>
      </c>
      <c r="J82" s="334"/>
      <c r="K82" s="348"/>
    </row>
    <row r="83" s="1" customFormat="1" ht="15" customHeight="1">
      <c r="B83" s="359"/>
      <c r="C83" s="360" t="s">
        <v>3454</v>
      </c>
      <c r="D83" s="360"/>
      <c r="E83" s="360"/>
      <c r="F83" s="361" t="s">
        <v>3449</v>
      </c>
      <c r="G83" s="360"/>
      <c r="H83" s="360" t="s">
        <v>3455</v>
      </c>
      <c r="I83" s="360" t="s">
        <v>3445</v>
      </c>
      <c r="J83" s="360">
        <v>15</v>
      </c>
      <c r="K83" s="348"/>
    </row>
    <row r="84" s="1" customFormat="1" ht="15" customHeight="1">
      <c r="B84" s="359"/>
      <c r="C84" s="360" t="s">
        <v>3456</v>
      </c>
      <c r="D84" s="360"/>
      <c r="E84" s="360"/>
      <c r="F84" s="361" t="s">
        <v>3449</v>
      </c>
      <c r="G84" s="360"/>
      <c r="H84" s="360" t="s">
        <v>3457</v>
      </c>
      <c r="I84" s="360" t="s">
        <v>3445</v>
      </c>
      <c r="J84" s="360">
        <v>15</v>
      </c>
      <c r="K84" s="348"/>
    </row>
    <row r="85" s="1" customFormat="1" ht="15" customHeight="1">
      <c r="B85" s="359"/>
      <c r="C85" s="360" t="s">
        <v>3458</v>
      </c>
      <c r="D85" s="360"/>
      <c r="E85" s="360"/>
      <c r="F85" s="361" t="s">
        <v>3449</v>
      </c>
      <c r="G85" s="360"/>
      <c r="H85" s="360" t="s">
        <v>3459</v>
      </c>
      <c r="I85" s="360" t="s">
        <v>3445</v>
      </c>
      <c r="J85" s="360">
        <v>20</v>
      </c>
      <c r="K85" s="348"/>
    </row>
    <row r="86" s="1" customFormat="1" ht="15" customHeight="1">
      <c r="B86" s="359"/>
      <c r="C86" s="360" t="s">
        <v>3460</v>
      </c>
      <c r="D86" s="360"/>
      <c r="E86" s="360"/>
      <c r="F86" s="361" t="s">
        <v>3449</v>
      </c>
      <c r="G86" s="360"/>
      <c r="H86" s="360" t="s">
        <v>3461</v>
      </c>
      <c r="I86" s="360" t="s">
        <v>3445</v>
      </c>
      <c r="J86" s="360">
        <v>20</v>
      </c>
      <c r="K86" s="348"/>
    </row>
    <row r="87" s="1" customFormat="1" ht="15" customHeight="1">
      <c r="B87" s="359"/>
      <c r="C87" s="334" t="s">
        <v>3462</v>
      </c>
      <c r="D87" s="334"/>
      <c r="E87" s="334"/>
      <c r="F87" s="357" t="s">
        <v>3449</v>
      </c>
      <c r="G87" s="358"/>
      <c r="H87" s="334" t="s">
        <v>3463</v>
      </c>
      <c r="I87" s="334" t="s">
        <v>3445</v>
      </c>
      <c r="J87" s="334">
        <v>50</v>
      </c>
      <c r="K87" s="348"/>
    </row>
    <row r="88" s="1" customFormat="1" ht="15" customHeight="1">
      <c r="B88" s="359"/>
      <c r="C88" s="334" t="s">
        <v>3464</v>
      </c>
      <c r="D88" s="334"/>
      <c r="E88" s="334"/>
      <c r="F88" s="357" t="s">
        <v>3449</v>
      </c>
      <c r="G88" s="358"/>
      <c r="H88" s="334" t="s">
        <v>3465</v>
      </c>
      <c r="I88" s="334" t="s">
        <v>3445</v>
      </c>
      <c r="J88" s="334">
        <v>20</v>
      </c>
      <c r="K88" s="348"/>
    </row>
    <row r="89" s="1" customFormat="1" ht="15" customHeight="1">
      <c r="B89" s="359"/>
      <c r="C89" s="334" t="s">
        <v>3466</v>
      </c>
      <c r="D89" s="334"/>
      <c r="E89" s="334"/>
      <c r="F89" s="357" t="s">
        <v>3449</v>
      </c>
      <c r="G89" s="358"/>
      <c r="H89" s="334" t="s">
        <v>3467</v>
      </c>
      <c r="I89" s="334" t="s">
        <v>3445</v>
      </c>
      <c r="J89" s="334">
        <v>20</v>
      </c>
      <c r="K89" s="348"/>
    </row>
    <row r="90" s="1" customFormat="1" ht="15" customHeight="1">
      <c r="B90" s="359"/>
      <c r="C90" s="334" t="s">
        <v>3468</v>
      </c>
      <c r="D90" s="334"/>
      <c r="E90" s="334"/>
      <c r="F90" s="357" t="s">
        <v>3449</v>
      </c>
      <c r="G90" s="358"/>
      <c r="H90" s="334" t="s">
        <v>3469</v>
      </c>
      <c r="I90" s="334" t="s">
        <v>3445</v>
      </c>
      <c r="J90" s="334">
        <v>50</v>
      </c>
      <c r="K90" s="348"/>
    </row>
    <row r="91" s="1" customFormat="1" ht="15" customHeight="1">
      <c r="B91" s="359"/>
      <c r="C91" s="334" t="s">
        <v>3470</v>
      </c>
      <c r="D91" s="334"/>
      <c r="E91" s="334"/>
      <c r="F91" s="357" t="s">
        <v>3449</v>
      </c>
      <c r="G91" s="358"/>
      <c r="H91" s="334" t="s">
        <v>3470</v>
      </c>
      <c r="I91" s="334" t="s">
        <v>3445</v>
      </c>
      <c r="J91" s="334">
        <v>50</v>
      </c>
      <c r="K91" s="348"/>
    </row>
    <row r="92" s="1" customFormat="1" ht="15" customHeight="1">
      <c r="B92" s="359"/>
      <c r="C92" s="334" t="s">
        <v>3471</v>
      </c>
      <c r="D92" s="334"/>
      <c r="E92" s="334"/>
      <c r="F92" s="357" t="s">
        <v>3449</v>
      </c>
      <c r="G92" s="358"/>
      <c r="H92" s="334" t="s">
        <v>3472</v>
      </c>
      <c r="I92" s="334" t="s">
        <v>3445</v>
      </c>
      <c r="J92" s="334">
        <v>255</v>
      </c>
      <c r="K92" s="348"/>
    </row>
    <row r="93" s="1" customFormat="1" ht="15" customHeight="1">
      <c r="B93" s="359"/>
      <c r="C93" s="334" t="s">
        <v>3473</v>
      </c>
      <c r="D93" s="334"/>
      <c r="E93" s="334"/>
      <c r="F93" s="357" t="s">
        <v>3443</v>
      </c>
      <c r="G93" s="358"/>
      <c r="H93" s="334" t="s">
        <v>3474</v>
      </c>
      <c r="I93" s="334" t="s">
        <v>3475</v>
      </c>
      <c r="J93" s="334"/>
      <c r="K93" s="348"/>
    </row>
    <row r="94" s="1" customFormat="1" ht="15" customHeight="1">
      <c r="B94" s="359"/>
      <c r="C94" s="334" t="s">
        <v>3476</v>
      </c>
      <c r="D94" s="334"/>
      <c r="E94" s="334"/>
      <c r="F94" s="357" t="s">
        <v>3443</v>
      </c>
      <c r="G94" s="358"/>
      <c r="H94" s="334" t="s">
        <v>3477</v>
      </c>
      <c r="I94" s="334" t="s">
        <v>3478</v>
      </c>
      <c r="J94" s="334"/>
      <c r="K94" s="348"/>
    </row>
    <row r="95" s="1" customFormat="1" ht="15" customHeight="1">
      <c r="B95" s="359"/>
      <c r="C95" s="334" t="s">
        <v>3479</v>
      </c>
      <c r="D95" s="334"/>
      <c r="E95" s="334"/>
      <c r="F95" s="357" t="s">
        <v>3443</v>
      </c>
      <c r="G95" s="358"/>
      <c r="H95" s="334" t="s">
        <v>3479</v>
      </c>
      <c r="I95" s="334" t="s">
        <v>3478</v>
      </c>
      <c r="J95" s="334"/>
      <c r="K95" s="348"/>
    </row>
    <row r="96" s="1" customFormat="1" ht="15" customHeight="1">
      <c r="B96" s="359"/>
      <c r="C96" s="334" t="s">
        <v>41</v>
      </c>
      <c r="D96" s="334"/>
      <c r="E96" s="334"/>
      <c r="F96" s="357" t="s">
        <v>3443</v>
      </c>
      <c r="G96" s="358"/>
      <c r="H96" s="334" t="s">
        <v>3480</v>
      </c>
      <c r="I96" s="334" t="s">
        <v>3478</v>
      </c>
      <c r="J96" s="334"/>
      <c r="K96" s="348"/>
    </row>
    <row r="97" s="1" customFormat="1" ht="15" customHeight="1">
      <c r="B97" s="359"/>
      <c r="C97" s="334" t="s">
        <v>51</v>
      </c>
      <c r="D97" s="334"/>
      <c r="E97" s="334"/>
      <c r="F97" s="357" t="s">
        <v>3443</v>
      </c>
      <c r="G97" s="358"/>
      <c r="H97" s="334" t="s">
        <v>3481</v>
      </c>
      <c r="I97" s="334" t="s">
        <v>3478</v>
      </c>
      <c r="J97" s="334"/>
      <c r="K97" s="348"/>
    </row>
    <row r="98" s="1" customFormat="1" ht="15" customHeight="1">
      <c r="B98" s="362"/>
      <c r="C98" s="363"/>
      <c r="D98" s="363"/>
      <c r="E98" s="363"/>
      <c r="F98" s="363"/>
      <c r="G98" s="363"/>
      <c r="H98" s="363"/>
      <c r="I98" s="363"/>
      <c r="J98" s="363"/>
      <c r="K98" s="364"/>
    </row>
    <row r="99" s="1" customFormat="1" ht="18.75" customHeight="1">
      <c r="B99" s="365"/>
      <c r="C99" s="366"/>
      <c r="D99" s="366"/>
      <c r="E99" s="366"/>
      <c r="F99" s="366"/>
      <c r="G99" s="366"/>
      <c r="H99" s="366"/>
      <c r="I99" s="366"/>
      <c r="J99" s="366"/>
      <c r="K99" s="365"/>
    </row>
    <row r="100" s="1" customFormat="1" ht="18.75" customHeight="1">
      <c r="B100" s="342"/>
      <c r="C100" s="342"/>
      <c r="D100" s="342"/>
      <c r="E100" s="342"/>
      <c r="F100" s="342"/>
      <c r="G100" s="342"/>
      <c r="H100" s="342"/>
      <c r="I100" s="342"/>
      <c r="J100" s="342"/>
      <c r="K100" s="342"/>
    </row>
    <row r="101" s="1" customFormat="1" ht="7.5" customHeight="1">
      <c r="B101" s="343"/>
      <c r="C101" s="344"/>
      <c r="D101" s="344"/>
      <c r="E101" s="344"/>
      <c r="F101" s="344"/>
      <c r="G101" s="344"/>
      <c r="H101" s="344"/>
      <c r="I101" s="344"/>
      <c r="J101" s="344"/>
      <c r="K101" s="345"/>
    </row>
    <row r="102" s="1" customFormat="1" ht="45" customHeight="1">
      <c r="B102" s="346"/>
      <c r="C102" s="347" t="s">
        <v>3482</v>
      </c>
      <c r="D102" s="347"/>
      <c r="E102" s="347"/>
      <c r="F102" s="347"/>
      <c r="G102" s="347"/>
      <c r="H102" s="347"/>
      <c r="I102" s="347"/>
      <c r="J102" s="347"/>
      <c r="K102" s="348"/>
    </row>
    <row r="103" s="1" customFormat="1" ht="17.25" customHeight="1">
      <c r="B103" s="346"/>
      <c r="C103" s="349" t="s">
        <v>3437</v>
      </c>
      <c r="D103" s="349"/>
      <c r="E103" s="349"/>
      <c r="F103" s="349" t="s">
        <v>3438</v>
      </c>
      <c r="G103" s="350"/>
      <c r="H103" s="349" t="s">
        <v>57</v>
      </c>
      <c r="I103" s="349" t="s">
        <v>60</v>
      </c>
      <c r="J103" s="349" t="s">
        <v>3439</v>
      </c>
      <c r="K103" s="348"/>
    </row>
    <row r="104" s="1" customFormat="1" ht="17.25" customHeight="1">
      <c r="B104" s="346"/>
      <c r="C104" s="351" t="s">
        <v>3440</v>
      </c>
      <c r="D104" s="351"/>
      <c r="E104" s="351"/>
      <c r="F104" s="352" t="s">
        <v>3441</v>
      </c>
      <c r="G104" s="353"/>
      <c r="H104" s="351"/>
      <c r="I104" s="351"/>
      <c r="J104" s="351" t="s">
        <v>3442</v>
      </c>
      <c r="K104" s="348"/>
    </row>
    <row r="105" s="1" customFormat="1" ht="5.25" customHeight="1">
      <c r="B105" s="346"/>
      <c r="C105" s="349"/>
      <c r="D105" s="349"/>
      <c r="E105" s="349"/>
      <c r="F105" s="349"/>
      <c r="G105" s="367"/>
      <c r="H105" s="349"/>
      <c r="I105" s="349"/>
      <c r="J105" s="349"/>
      <c r="K105" s="348"/>
    </row>
    <row r="106" s="1" customFormat="1" ht="15" customHeight="1">
      <c r="B106" s="346"/>
      <c r="C106" s="334" t="s">
        <v>56</v>
      </c>
      <c r="D106" s="356"/>
      <c r="E106" s="356"/>
      <c r="F106" s="357" t="s">
        <v>3443</v>
      </c>
      <c r="G106" s="334"/>
      <c r="H106" s="334" t="s">
        <v>3483</v>
      </c>
      <c r="I106" s="334" t="s">
        <v>3445</v>
      </c>
      <c r="J106" s="334">
        <v>20</v>
      </c>
      <c r="K106" s="348"/>
    </row>
    <row r="107" s="1" customFormat="1" ht="15" customHeight="1">
      <c r="B107" s="346"/>
      <c r="C107" s="334" t="s">
        <v>3446</v>
      </c>
      <c r="D107" s="334"/>
      <c r="E107" s="334"/>
      <c r="F107" s="357" t="s">
        <v>3443</v>
      </c>
      <c r="G107" s="334"/>
      <c r="H107" s="334" t="s">
        <v>3483</v>
      </c>
      <c r="I107" s="334" t="s">
        <v>3445</v>
      </c>
      <c r="J107" s="334">
        <v>120</v>
      </c>
      <c r="K107" s="348"/>
    </row>
    <row r="108" s="1" customFormat="1" ht="15" customHeight="1">
      <c r="B108" s="359"/>
      <c r="C108" s="334" t="s">
        <v>3448</v>
      </c>
      <c r="D108" s="334"/>
      <c r="E108" s="334"/>
      <c r="F108" s="357" t="s">
        <v>3449</v>
      </c>
      <c r="G108" s="334"/>
      <c r="H108" s="334" t="s">
        <v>3483</v>
      </c>
      <c r="I108" s="334" t="s">
        <v>3445</v>
      </c>
      <c r="J108" s="334">
        <v>50</v>
      </c>
      <c r="K108" s="348"/>
    </row>
    <row r="109" s="1" customFormat="1" ht="15" customHeight="1">
      <c r="B109" s="359"/>
      <c r="C109" s="334" t="s">
        <v>3451</v>
      </c>
      <c r="D109" s="334"/>
      <c r="E109" s="334"/>
      <c r="F109" s="357" t="s">
        <v>3443</v>
      </c>
      <c r="G109" s="334"/>
      <c r="H109" s="334" t="s">
        <v>3483</v>
      </c>
      <c r="I109" s="334" t="s">
        <v>3453</v>
      </c>
      <c r="J109" s="334"/>
      <c r="K109" s="348"/>
    </row>
    <row r="110" s="1" customFormat="1" ht="15" customHeight="1">
      <c r="B110" s="359"/>
      <c r="C110" s="334" t="s">
        <v>3462</v>
      </c>
      <c r="D110" s="334"/>
      <c r="E110" s="334"/>
      <c r="F110" s="357" t="s">
        <v>3449</v>
      </c>
      <c r="G110" s="334"/>
      <c r="H110" s="334" t="s">
        <v>3483</v>
      </c>
      <c r="I110" s="334" t="s">
        <v>3445</v>
      </c>
      <c r="J110" s="334">
        <v>50</v>
      </c>
      <c r="K110" s="348"/>
    </row>
    <row r="111" s="1" customFormat="1" ht="15" customHeight="1">
      <c r="B111" s="359"/>
      <c r="C111" s="334" t="s">
        <v>3470</v>
      </c>
      <c r="D111" s="334"/>
      <c r="E111" s="334"/>
      <c r="F111" s="357" t="s">
        <v>3449</v>
      </c>
      <c r="G111" s="334"/>
      <c r="H111" s="334" t="s">
        <v>3483</v>
      </c>
      <c r="I111" s="334" t="s">
        <v>3445</v>
      </c>
      <c r="J111" s="334">
        <v>50</v>
      </c>
      <c r="K111" s="348"/>
    </row>
    <row r="112" s="1" customFormat="1" ht="15" customHeight="1">
      <c r="B112" s="359"/>
      <c r="C112" s="334" t="s">
        <v>3468</v>
      </c>
      <c r="D112" s="334"/>
      <c r="E112" s="334"/>
      <c r="F112" s="357" t="s">
        <v>3449</v>
      </c>
      <c r="G112" s="334"/>
      <c r="H112" s="334" t="s">
        <v>3483</v>
      </c>
      <c r="I112" s="334" t="s">
        <v>3445</v>
      </c>
      <c r="J112" s="334">
        <v>50</v>
      </c>
      <c r="K112" s="348"/>
    </row>
    <row r="113" s="1" customFormat="1" ht="15" customHeight="1">
      <c r="B113" s="359"/>
      <c r="C113" s="334" t="s">
        <v>56</v>
      </c>
      <c r="D113" s="334"/>
      <c r="E113" s="334"/>
      <c r="F113" s="357" t="s">
        <v>3443</v>
      </c>
      <c r="G113" s="334"/>
      <c r="H113" s="334" t="s">
        <v>3484</v>
      </c>
      <c r="I113" s="334" t="s">
        <v>3445</v>
      </c>
      <c r="J113" s="334">
        <v>20</v>
      </c>
      <c r="K113" s="348"/>
    </row>
    <row r="114" s="1" customFormat="1" ht="15" customHeight="1">
      <c r="B114" s="359"/>
      <c r="C114" s="334" t="s">
        <v>3485</v>
      </c>
      <c r="D114" s="334"/>
      <c r="E114" s="334"/>
      <c r="F114" s="357" t="s">
        <v>3443</v>
      </c>
      <c r="G114" s="334"/>
      <c r="H114" s="334" t="s">
        <v>3486</v>
      </c>
      <c r="I114" s="334" t="s">
        <v>3445</v>
      </c>
      <c r="J114" s="334">
        <v>120</v>
      </c>
      <c r="K114" s="348"/>
    </row>
    <row r="115" s="1" customFormat="1" ht="15" customHeight="1">
      <c r="B115" s="359"/>
      <c r="C115" s="334" t="s">
        <v>41</v>
      </c>
      <c r="D115" s="334"/>
      <c r="E115" s="334"/>
      <c r="F115" s="357" t="s">
        <v>3443</v>
      </c>
      <c r="G115" s="334"/>
      <c r="H115" s="334" t="s">
        <v>3487</v>
      </c>
      <c r="I115" s="334" t="s">
        <v>3478</v>
      </c>
      <c r="J115" s="334"/>
      <c r="K115" s="348"/>
    </row>
    <row r="116" s="1" customFormat="1" ht="15" customHeight="1">
      <c r="B116" s="359"/>
      <c r="C116" s="334" t="s">
        <v>51</v>
      </c>
      <c r="D116" s="334"/>
      <c r="E116" s="334"/>
      <c r="F116" s="357" t="s">
        <v>3443</v>
      </c>
      <c r="G116" s="334"/>
      <c r="H116" s="334" t="s">
        <v>3488</v>
      </c>
      <c r="I116" s="334" t="s">
        <v>3478</v>
      </c>
      <c r="J116" s="334"/>
      <c r="K116" s="348"/>
    </row>
    <row r="117" s="1" customFormat="1" ht="15" customHeight="1">
      <c r="B117" s="359"/>
      <c r="C117" s="334" t="s">
        <v>60</v>
      </c>
      <c r="D117" s="334"/>
      <c r="E117" s="334"/>
      <c r="F117" s="357" t="s">
        <v>3443</v>
      </c>
      <c r="G117" s="334"/>
      <c r="H117" s="334" t="s">
        <v>3489</v>
      </c>
      <c r="I117" s="334" t="s">
        <v>3490</v>
      </c>
      <c r="J117" s="334"/>
      <c r="K117" s="348"/>
    </row>
    <row r="118" s="1" customFormat="1" ht="15" customHeight="1">
      <c r="B118" s="362"/>
      <c r="C118" s="368"/>
      <c r="D118" s="368"/>
      <c r="E118" s="368"/>
      <c r="F118" s="368"/>
      <c r="G118" s="368"/>
      <c r="H118" s="368"/>
      <c r="I118" s="368"/>
      <c r="J118" s="368"/>
      <c r="K118" s="364"/>
    </row>
    <row r="119" s="1" customFormat="1" ht="18.75" customHeight="1">
      <c r="B119" s="369"/>
      <c r="C119" s="370"/>
      <c r="D119" s="370"/>
      <c r="E119" s="370"/>
      <c r="F119" s="371"/>
      <c r="G119" s="370"/>
      <c r="H119" s="370"/>
      <c r="I119" s="370"/>
      <c r="J119" s="370"/>
      <c r="K119" s="369"/>
    </row>
    <row r="120" s="1" customFormat="1" ht="18.75" customHeight="1">
      <c r="B120" s="342"/>
      <c r="C120" s="342"/>
      <c r="D120" s="342"/>
      <c r="E120" s="342"/>
      <c r="F120" s="342"/>
      <c r="G120" s="342"/>
      <c r="H120" s="342"/>
      <c r="I120" s="342"/>
      <c r="J120" s="342"/>
      <c r="K120" s="342"/>
    </row>
    <row r="121" s="1" customFormat="1" ht="7.5" customHeight="1">
      <c r="B121" s="372"/>
      <c r="C121" s="373"/>
      <c r="D121" s="373"/>
      <c r="E121" s="373"/>
      <c r="F121" s="373"/>
      <c r="G121" s="373"/>
      <c r="H121" s="373"/>
      <c r="I121" s="373"/>
      <c r="J121" s="373"/>
      <c r="K121" s="374"/>
    </row>
    <row r="122" s="1" customFormat="1" ht="45" customHeight="1">
      <c r="B122" s="375"/>
      <c r="C122" s="325" t="s">
        <v>3491</v>
      </c>
      <c r="D122" s="325"/>
      <c r="E122" s="325"/>
      <c r="F122" s="325"/>
      <c r="G122" s="325"/>
      <c r="H122" s="325"/>
      <c r="I122" s="325"/>
      <c r="J122" s="325"/>
      <c r="K122" s="376"/>
    </row>
    <row r="123" s="1" customFormat="1" ht="17.25" customHeight="1">
      <c r="B123" s="377"/>
      <c r="C123" s="349" t="s">
        <v>3437</v>
      </c>
      <c r="D123" s="349"/>
      <c r="E123" s="349"/>
      <c r="F123" s="349" t="s">
        <v>3438</v>
      </c>
      <c r="G123" s="350"/>
      <c r="H123" s="349" t="s">
        <v>57</v>
      </c>
      <c r="I123" s="349" t="s">
        <v>60</v>
      </c>
      <c r="J123" s="349" t="s">
        <v>3439</v>
      </c>
      <c r="K123" s="378"/>
    </row>
    <row r="124" s="1" customFormat="1" ht="17.25" customHeight="1">
      <c r="B124" s="377"/>
      <c r="C124" s="351" t="s">
        <v>3440</v>
      </c>
      <c r="D124" s="351"/>
      <c r="E124" s="351"/>
      <c r="F124" s="352" t="s">
        <v>3441</v>
      </c>
      <c r="G124" s="353"/>
      <c r="H124" s="351"/>
      <c r="I124" s="351"/>
      <c r="J124" s="351" t="s">
        <v>3442</v>
      </c>
      <c r="K124" s="378"/>
    </row>
    <row r="125" s="1" customFormat="1" ht="5.25" customHeight="1">
      <c r="B125" s="379"/>
      <c r="C125" s="354"/>
      <c r="D125" s="354"/>
      <c r="E125" s="354"/>
      <c r="F125" s="354"/>
      <c r="G125" s="380"/>
      <c r="H125" s="354"/>
      <c r="I125" s="354"/>
      <c r="J125" s="354"/>
      <c r="K125" s="381"/>
    </row>
    <row r="126" s="1" customFormat="1" ht="15" customHeight="1">
      <c r="B126" s="379"/>
      <c r="C126" s="334" t="s">
        <v>3446</v>
      </c>
      <c r="D126" s="356"/>
      <c r="E126" s="356"/>
      <c r="F126" s="357" t="s">
        <v>3443</v>
      </c>
      <c r="G126" s="334"/>
      <c r="H126" s="334" t="s">
        <v>3483</v>
      </c>
      <c r="I126" s="334" t="s">
        <v>3445</v>
      </c>
      <c r="J126" s="334">
        <v>120</v>
      </c>
      <c r="K126" s="382"/>
    </row>
    <row r="127" s="1" customFormat="1" ht="15" customHeight="1">
      <c r="B127" s="379"/>
      <c r="C127" s="334" t="s">
        <v>3492</v>
      </c>
      <c r="D127" s="334"/>
      <c r="E127" s="334"/>
      <c r="F127" s="357" t="s">
        <v>3443</v>
      </c>
      <c r="G127" s="334"/>
      <c r="H127" s="334" t="s">
        <v>3493</v>
      </c>
      <c r="I127" s="334" t="s">
        <v>3445</v>
      </c>
      <c r="J127" s="334" t="s">
        <v>3494</v>
      </c>
      <c r="K127" s="382"/>
    </row>
    <row r="128" s="1" customFormat="1" ht="15" customHeight="1">
      <c r="B128" s="379"/>
      <c r="C128" s="334" t="s">
        <v>94</v>
      </c>
      <c r="D128" s="334"/>
      <c r="E128" s="334"/>
      <c r="F128" s="357" t="s">
        <v>3443</v>
      </c>
      <c r="G128" s="334"/>
      <c r="H128" s="334" t="s">
        <v>3495</v>
      </c>
      <c r="I128" s="334" t="s">
        <v>3445</v>
      </c>
      <c r="J128" s="334" t="s">
        <v>3494</v>
      </c>
      <c r="K128" s="382"/>
    </row>
    <row r="129" s="1" customFormat="1" ht="15" customHeight="1">
      <c r="B129" s="379"/>
      <c r="C129" s="334" t="s">
        <v>3454</v>
      </c>
      <c r="D129" s="334"/>
      <c r="E129" s="334"/>
      <c r="F129" s="357" t="s">
        <v>3449</v>
      </c>
      <c r="G129" s="334"/>
      <c r="H129" s="334" t="s">
        <v>3455</v>
      </c>
      <c r="I129" s="334" t="s">
        <v>3445</v>
      </c>
      <c r="J129" s="334">
        <v>15</v>
      </c>
      <c r="K129" s="382"/>
    </row>
    <row r="130" s="1" customFormat="1" ht="15" customHeight="1">
      <c r="B130" s="379"/>
      <c r="C130" s="360" t="s">
        <v>3456</v>
      </c>
      <c r="D130" s="360"/>
      <c r="E130" s="360"/>
      <c r="F130" s="361" t="s">
        <v>3449</v>
      </c>
      <c r="G130" s="360"/>
      <c r="H130" s="360" t="s">
        <v>3457</v>
      </c>
      <c r="I130" s="360" t="s">
        <v>3445</v>
      </c>
      <c r="J130" s="360">
        <v>15</v>
      </c>
      <c r="K130" s="382"/>
    </row>
    <row r="131" s="1" customFormat="1" ht="15" customHeight="1">
      <c r="B131" s="379"/>
      <c r="C131" s="360" t="s">
        <v>3458</v>
      </c>
      <c r="D131" s="360"/>
      <c r="E131" s="360"/>
      <c r="F131" s="361" t="s">
        <v>3449</v>
      </c>
      <c r="G131" s="360"/>
      <c r="H131" s="360" t="s">
        <v>3459</v>
      </c>
      <c r="I131" s="360" t="s">
        <v>3445</v>
      </c>
      <c r="J131" s="360">
        <v>20</v>
      </c>
      <c r="K131" s="382"/>
    </row>
    <row r="132" s="1" customFormat="1" ht="15" customHeight="1">
      <c r="B132" s="379"/>
      <c r="C132" s="360" t="s">
        <v>3460</v>
      </c>
      <c r="D132" s="360"/>
      <c r="E132" s="360"/>
      <c r="F132" s="361" t="s">
        <v>3449</v>
      </c>
      <c r="G132" s="360"/>
      <c r="H132" s="360" t="s">
        <v>3461</v>
      </c>
      <c r="I132" s="360" t="s">
        <v>3445</v>
      </c>
      <c r="J132" s="360">
        <v>20</v>
      </c>
      <c r="K132" s="382"/>
    </row>
    <row r="133" s="1" customFormat="1" ht="15" customHeight="1">
      <c r="B133" s="379"/>
      <c r="C133" s="334" t="s">
        <v>3448</v>
      </c>
      <c r="D133" s="334"/>
      <c r="E133" s="334"/>
      <c r="F133" s="357" t="s">
        <v>3449</v>
      </c>
      <c r="G133" s="334"/>
      <c r="H133" s="334" t="s">
        <v>3483</v>
      </c>
      <c r="I133" s="334" t="s">
        <v>3445</v>
      </c>
      <c r="J133" s="334">
        <v>50</v>
      </c>
      <c r="K133" s="382"/>
    </row>
    <row r="134" s="1" customFormat="1" ht="15" customHeight="1">
      <c r="B134" s="379"/>
      <c r="C134" s="334" t="s">
        <v>3462</v>
      </c>
      <c r="D134" s="334"/>
      <c r="E134" s="334"/>
      <c r="F134" s="357" t="s">
        <v>3449</v>
      </c>
      <c r="G134" s="334"/>
      <c r="H134" s="334" t="s">
        <v>3483</v>
      </c>
      <c r="I134" s="334" t="s">
        <v>3445</v>
      </c>
      <c r="J134" s="334">
        <v>50</v>
      </c>
      <c r="K134" s="382"/>
    </row>
    <row r="135" s="1" customFormat="1" ht="15" customHeight="1">
      <c r="B135" s="379"/>
      <c r="C135" s="334" t="s">
        <v>3468</v>
      </c>
      <c r="D135" s="334"/>
      <c r="E135" s="334"/>
      <c r="F135" s="357" t="s">
        <v>3449</v>
      </c>
      <c r="G135" s="334"/>
      <c r="H135" s="334" t="s">
        <v>3483</v>
      </c>
      <c r="I135" s="334" t="s">
        <v>3445</v>
      </c>
      <c r="J135" s="334">
        <v>50</v>
      </c>
      <c r="K135" s="382"/>
    </row>
    <row r="136" s="1" customFormat="1" ht="15" customHeight="1">
      <c r="B136" s="379"/>
      <c r="C136" s="334" t="s">
        <v>3470</v>
      </c>
      <c r="D136" s="334"/>
      <c r="E136" s="334"/>
      <c r="F136" s="357" t="s">
        <v>3449</v>
      </c>
      <c r="G136" s="334"/>
      <c r="H136" s="334" t="s">
        <v>3483</v>
      </c>
      <c r="I136" s="334" t="s">
        <v>3445</v>
      </c>
      <c r="J136" s="334">
        <v>50</v>
      </c>
      <c r="K136" s="382"/>
    </row>
    <row r="137" s="1" customFormat="1" ht="15" customHeight="1">
      <c r="B137" s="379"/>
      <c r="C137" s="334" t="s">
        <v>3471</v>
      </c>
      <c r="D137" s="334"/>
      <c r="E137" s="334"/>
      <c r="F137" s="357" t="s">
        <v>3449</v>
      </c>
      <c r="G137" s="334"/>
      <c r="H137" s="334" t="s">
        <v>3496</v>
      </c>
      <c r="I137" s="334" t="s">
        <v>3445</v>
      </c>
      <c r="J137" s="334">
        <v>255</v>
      </c>
      <c r="K137" s="382"/>
    </row>
    <row r="138" s="1" customFormat="1" ht="15" customHeight="1">
      <c r="B138" s="379"/>
      <c r="C138" s="334" t="s">
        <v>3473</v>
      </c>
      <c r="D138" s="334"/>
      <c r="E138" s="334"/>
      <c r="F138" s="357" t="s">
        <v>3443</v>
      </c>
      <c r="G138" s="334"/>
      <c r="H138" s="334" t="s">
        <v>3497</v>
      </c>
      <c r="I138" s="334" t="s">
        <v>3475</v>
      </c>
      <c r="J138" s="334"/>
      <c r="K138" s="382"/>
    </row>
    <row r="139" s="1" customFormat="1" ht="15" customHeight="1">
      <c r="B139" s="379"/>
      <c r="C139" s="334" t="s">
        <v>3476</v>
      </c>
      <c r="D139" s="334"/>
      <c r="E139" s="334"/>
      <c r="F139" s="357" t="s">
        <v>3443</v>
      </c>
      <c r="G139" s="334"/>
      <c r="H139" s="334" t="s">
        <v>3498</v>
      </c>
      <c r="I139" s="334" t="s">
        <v>3478</v>
      </c>
      <c r="J139" s="334"/>
      <c r="K139" s="382"/>
    </row>
    <row r="140" s="1" customFormat="1" ht="15" customHeight="1">
      <c r="B140" s="379"/>
      <c r="C140" s="334" t="s">
        <v>3479</v>
      </c>
      <c r="D140" s="334"/>
      <c r="E140" s="334"/>
      <c r="F140" s="357" t="s">
        <v>3443</v>
      </c>
      <c r="G140" s="334"/>
      <c r="H140" s="334" t="s">
        <v>3479</v>
      </c>
      <c r="I140" s="334" t="s">
        <v>3478</v>
      </c>
      <c r="J140" s="334"/>
      <c r="K140" s="382"/>
    </row>
    <row r="141" s="1" customFormat="1" ht="15" customHeight="1">
      <c r="B141" s="379"/>
      <c r="C141" s="334" t="s">
        <v>41</v>
      </c>
      <c r="D141" s="334"/>
      <c r="E141" s="334"/>
      <c r="F141" s="357" t="s">
        <v>3443</v>
      </c>
      <c r="G141" s="334"/>
      <c r="H141" s="334" t="s">
        <v>3499</v>
      </c>
      <c r="I141" s="334" t="s">
        <v>3478</v>
      </c>
      <c r="J141" s="334"/>
      <c r="K141" s="382"/>
    </row>
    <row r="142" s="1" customFormat="1" ht="15" customHeight="1">
      <c r="B142" s="379"/>
      <c r="C142" s="334" t="s">
        <v>3500</v>
      </c>
      <c r="D142" s="334"/>
      <c r="E142" s="334"/>
      <c r="F142" s="357" t="s">
        <v>3443</v>
      </c>
      <c r="G142" s="334"/>
      <c r="H142" s="334" t="s">
        <v>3501</v>
      </c>
      <c r="I142" s="334" t="s">
        <v>3478</v>
      </c>
      <c r="J142" s="334"/>
      <c r="K142" s="382"/>
    </row>
    <row r="143" s="1" customFormat="1" ht="15" customHeight="1">
      <c r="B143" s="383"/>
      <c r="C143" s="384"/>
      <c r="D143" s="384"/>
      <c r="E143" s="384"/>
      <c r="F143" s="384"/>
      <c r="G143" s="384"/>
      <c r="H143" s="384"/>
      <c r="I143" s="384"/>
      <c r="J143" s="384"/>
      <c r="K143" s="385"/>
    </row>
    <row r="144" s="1" customFormat="1" ht="18.75" customHeight="1">
      <c r="B144" s="370"/>
      <c r="C144" s="370"/>
      <c r="D144" s="370"/>
      <c r="E144" s="370"/>
      <c r="F144" s="371"/>
      <c r="G144" s="370"/>
      <c r="H144" s="370"/>
      <c r="I144" s="370"/>
      <c r="J144" s="370"/>
      <c r="K144" s="370"/>
    </row>
    <row r="145" s="1" customFormat="1" ht="18.75" customHeight="1">
      <c r="B145" s="342"/>
      <c r="C145" s="342"/>
      <c r="D145" s="342"/>
      <c r="E145" s="342"/>
      <c r="F145" s="342"/>
      <c r="G145" s="342"/>
      <c r="H145" s="342"/>
      <c r="I145" s="342"/>
      <c r="J145" s="342"/>
      <c r="K145" s="342"/>
    </row>
    <row r="146" s="1" customFormat="1" ht="7.5" customHeight="1">
      <c r="B146" s="343"/>
      <c r="C146" s="344"/>
      <c r="D146" s="344"/>
      <c r="E146" s="344"/>
      <c r="F146" s="344"/>
      <c r="G146" s="344"/>
      <c r="H146" s="344"/>
      <c r="I146" s="344"/>
      <c r="J146" s="344"/>
      <c r="K146" s="345"/>
    </row>
    <row r="147" s="1" customFormat="1" ht="45" customHeight="1">
      <c r="B147" s="346"/>
      <c r="C147" s="347" t="s">
        <v>3502</v>
      </c>
      <c r="D147" s="347"/>
      <c r="E147" s="347"/>
      <c r="F147" s="347"/>
      <c r="G147" s="347"/>
      <c r="H147" s="347"/>
      <c r="I147" s="347"/>
      <c r="J147" s="347"/>
      <c r="K147" s="348"/>
    </row>
    <row r="148" s="1" customFormat="1" ht="17.25" customHeight="1">
      <c r="B148" s="346"/>
      <c r="C148" s="349" t="s">
        <v>3437</v>
      </c>
      <c r="D148" s="349"/>
      <c r="E148" s="349"/>
      <c r="F148" s="349" t="s">
        <v>3438</v>
      </c>
      <c r="G148" s="350"/>
      <c r="H148" s="349" t="s">
        <v>57</v>
      </c>
      <c r="I148" s="349" t="s">
        <v>60</v>
      </c>
      <c r="J148" s="349" t="s">
        <v>3439</v>
      </c>
      <c r="K148" s="348"/>
    </row>
    <row r="149" s="1" customFormat="1" ht="17.25" customHeight="1">
      <c r="B149" s="346"/>
      <c r="C149" s="351" t="s">
        <v>3440</v>
      </c>
      <c r="D149" s="351"/>
      <c r="E149" s="351"/>
      <c r="F149" s="352" t="s">
        <v>3441</v>
      </c>
      <c r="G149" s="353"/>
      <c r="H149" s="351"/>
      <c r="I149" s="351"/>
      <c r="J149" s="351" t="s">
        <v>3442</v>
      </c>
      <c r="K149" s="348"/>
    </row>
    <row r="150" s="1" customFormat="1" ht="5.25" customHeight="1">
      <c r="B150" s="359"/>
      <c r="C150" s="354"/>
      <c r="D150" s="354"/>
      <c r="E150" s="354"/>
      <c r="F150" s="354"/>
      <c r="G150" s="355"/>
      <c r="H150" s="354"/>
      <c r="I150" s="354"/>
      <c r="J150" s="354"/>
      <c r="K150" s="382"/>
    </row>
    <row r="151" s="1" customFormat="1" ht="15" customHeight="1">
      <c r="B151" s="359"/>
      <c r="C151" s="386" t="s">
        <v>3446</v>
      </c>
      <c r="D151" s="334"/>
      <c r="E151" s="334"/>
      <c r="F151" s="387" t="s">
        <v>3443</v>
      </c>
      <c r="G151" s="334"/>
      <c r="H151" s="386" t="s">
        <v>3483</v>
      </c>
      <c r="I151" s="386" t="s">
        <v>3445</v>
      </c>
      <c r="J151" s="386">
        <v>120</v>
      </c>
      <c r="K151" s="382"/>
    </row>
    <row r="152" s="1" customFormat="1" ht="15" customHeight="1">
      <c r="B152" s="359"/>
      <c r="C152" s="386" t="s">
        <v>3492</v>
      </c>
      <c r="D152" s="334"/>
      <c r="E152" s="334"/>
      <c r="F152" s="387" t="s">
        <v>3443</v>
      </c>
      <c r="G152" s="334"/>
      <c r="H152" s="386" t="s">
        <v>3503</v>
      </c>
      <c r="I152" s="386" t="s">
        <v>3445</v>
      </c>
      <c r="J152" s="386" t="s">
        <v>3494</v>
      </c>
      <c r="K152" s="382"/>
    </row>
    <row r="153" s="1" customFormat="1" ht="15" customHeight="1">
      <c r="B153" s="359"/>
      <c r="C153" s="386" t="s">
        <v>94</v>
      </c>
      <c r="D153" s="334"/>
      <c r="E153" s="334"/>
      <c r="F153" s="387" t="s">
        <v>3443</v>
      </c>
      <c r="G153" s="334"/>
      <c r="H153" s="386" t="s">
        <v>3504</v>
      </c>
      <c r="I153" s="386" t="s">
        <v>3445</v>
      </c>
      <c r="J153" s="386" t="s">
        <v>3494</v>
      </c>
      <c r="K153" s="382"/>
    </row>
    <row r="154" s="1" customFormat="1" ht="15" customHeight="1">
      <c r="B154" s="359"/>
      <c r="C154" s="386" t="s">
        <v>3448</v>
      </c>
      <c r="D154" s="334"/>
      <c r="E154" s="334"/>
      <c r="F154" s="387" t="s">
        <v>3449</v>
      </c>
      <c r="G154" s="334"/>
      <c r="H154" s="386" t="s">
        <v>3483</v>
      </c>
      <c r="I154" s="386" t="s">
        <v>3445</v>
      </c>
      <c r="J154" s="386">
        <v>50</v>
      </c>
      <c r="K154" s="382"/>
    </row>
    <row r="155" s="1" customFormat="1" ht="15" customHeight="1">
      <c r="B155" s="359"/>
      <c r="C155" s="386" t="s">
        <v>3451</v>
      </c>
      <c r="D155" s="334"/>
      <c r="E155" s="334"/>
      <c r="F155" s="387" t="s">
        <v>3443</v>
      </c>
      <c r="G155" s="334"/>
      <c r="H155" s="386" t="s">
        <v>3483</v>
      </c>
      <c r="I155" s="386" t="s">
        <v>3453</v>
      </c>
      <c r="J155" s="386"/>
      <c r="K155" s="382"/>
    </row>
    <row r="156" s="1" customFormat="1" ht="15" customHeight="1">
      <c r="B156" s="359"/>
      <c r="C156" s="386" t="s">
        <v>3462</v>
      </c>
      <c r="D156" s="334"/>
      <c r="E156" s="334"/>
      <c r="F156" s="387" t="s">
        <v>3449</v>
      </c>
      <c r="G156" s="334"/>
      <c r="H156" s="386" t="s">
        <v>3483</v>
      </c>
      <c r="I156" s="386" t="s">
        <v>3445</v>
      </c>
      <c r="J156" s="386">
        <v>50</v>
      </c>
      <c r="K156" s="382"/>
    </row>
    <row r="157" s="1" customFormat="1" ht="15" customHeight="1">
      <c r="B157" s="359"/>
      <c r="C157" s="386" t="s">
        <v>3470</v>
      </c>
      <c r="D157" s="334"/>
      <c r="E157" s="334"/>
      <c r="F157" s="387" t="s">
        <v>3449</v>
      </c>
      <c r="G157" s="334"/>
      <c r="H157" s="386" t="s">
        <v>3483</v>
      </c>
      <c r="I157" s="386" t="s">
        <v>3445</v>
      </c>
      <c r="J157" s="386">
        <v>50</v>
      </c>
      <c r="K157" s="382"/>
    </row>
    <row r="158" s="1" customFormat="1" ht="15" customHeight="1">
      <c r="B158" s="359"/>
      <c r="C158" s="386" t="s">
        <v>3468</v>
      </c>
      <c r="D158" s="334"/>
      <c r="E158" s="334"/>
      <c r="F158" s="387" t="s">
        <v>3449</v>
      </c>
      <c r="G158" s="334"/>
      <c r="H158" s="386" t="s">
        <v>3483</v>
      </c>
      <c r="I158" s="386" t="s">
        <v>3445</v>
      </c>
      <c r="J158" s="386">
        <v>50</v>
      </c>
      <c r="K158" s="382"/>
    </row>
    <row r="159" s="1" customFormat="1" ht="15" customHeight="1">
      <c r="B159" s="359"/>
      <c r="C159" s="386" t="s">
        <v>124</v>
      </c>
      <c r="D159" s="334"/>
      <c r="E159" s="334"/>
      <c r="F159" s="387" t="s">
        <v>3443</v>
      </c>
      <c r="G159" s="334"/>
      <c r="H159" s="386" t="s">
        <v>3505</v>
      </c>
      <c r="I159" s="386" t="s">
        <v>3445</v>
      </c>
      <c r="J159" s="386" t="s">
        <v>3506</v>
      </c>
      <c r="K159" s="382"/>
    </row>
    <row r="160" s="1" customFormat="1" ht="15" customHeight="1">
      <c r="B160" s="359"/>
      <c r="C160" s="386" t="s">
        <v>3507</v>
      </c>
      <c r="D160" s="334"/>
      <c r="E160" s="334"/>
      <c r="F160" s="387" t="s">
        <v>3443</v>
      </c>
      <c r="G160" s="334"/>
      <c r="H160" s="386" t="s">
        <v>3508</v>
      </c>
      <c r="I160" s="386" t="s">
        <v>3478</v>
      </c>
      <c r="J160" s="386"/>
      <c r="K160" s="382"/>
    </row>
    <row r="161" s="1" customFormat="1" ht="15" customHeight="1">
      <c r="B161" s="388"/>
      <c r="C161" s="368"/>
      <c r="D161" s="368"/>
      <c r="E161" s="368"/>
      <c r="F161" s="368"/>
      <c r="G161" s="368"/>
      <c r="H161" s="368"/>
      <c r="I161" s="368"/>
      <c r="J161" s="368"/>
      <c r="K161" s="389"/>
    </row>
    <row r="162" s="1" customFormat="1" ht="18.75" customHeight="1">
      <c r="B162" s="370"/>
      <c r="C162" s="380"/>
      <c r="D162" s="380"/>
      <c r="E162" s="380"/>
      <c r="F162" s="390"/>
      <c r="G162" s="380"/>
      <c r="H162" s="380"/>
      <c r="I162" s="380"/>
      <c r="J162" s="380"/>
      <c r="K162" s="370"/>
    </row>
    <row r="163" s="1" customFormat="1" ht="18.75" customHeight="1">
      <c r="B163" s="342"/>
      <c r="C163" s="342"/>
      <c r="D163" s="342"/>
      <c r="E163" s="342"/>
      <c r="F163" s="342"/>
      <c r="G163" s="342"/>
      <c r="H163" s="342"/>
      <c r="I163" s="342"/>
      <c r="J163" s="342"/>
      <c r="K163" s="342"/>
    </row>
    <row r="164" s="1" customFormat="1" ht="7.5" customHeight="1">
      <c r="B164" s="321"/>
      <c r="C164" s="322"/>
      <c r="D164" s="322"/>
      <c r="E164" s="322"/>
      <c r="F164" s="322"/>
      <c r="G164" s="322"/>
      <c r="H164" s="322"/>
      <c r="I164" s="322"/>
      <c r="J164" s="322"/>
      <c r="K164" s="323"/>
    </row>
    <row r="165" s="1" customFormat="1" ht="45" customHeight="1">
      <c r="B165" s="324"/>
      <c r="C165" s="325" t="s">
        <v>3509</v>
      </c>
      <c r="D165" s="325"/>
      <c r="E165" s="325"/>
      <c r="F165" s="325"/>
      <c r="G165" s="325"/>
      <c r="H165" s="325"/>
      <c r="I165" s="325"/>
      <c r="J165" s="325"/>
      <c r="K165" s="326"/>
    </row>
    <row r="166" s="1" customFormat="1" ht="17.25" customHeight="1">
      <c r="B166" s="324"/>
      <c r="C166" s="349" t="s">
        <v>3437</v>
      </c>
      <c r="D166" s="349"/>
      <c r="E166" s="349"/>
      <c r="F166" s="349" t="s">
        <v>3438</v>
      </c>
      <c r="G166" s="391"/>
      <c r="H166" s="392" t="s">
        <v>57</v>
      </c>
      <c r="I166" s="392" t="s">
        <v>60</v>
      </c>
      <c r="J166" s="349" t="s">
        <v>3439</v>
      </c>
      <c r="K166" s="326"/>
    </row>
    <row r="167" s="1" customFormat="1" ht="17.25" customHeight="1">
      <c r="B167" s="327"/>
      <c r="C167" s="351" t="s">
        <v>3440</v>
      </c>
      <c r="D167" s="351"/>
      <c r="E167" s="351"/>
      <c r="F167" s="352" t="s">
        <v>3441</v>
      </c>
      <c r="G167" s="393"/>
      <c r="H167" s="394"/>
      <c r="I167" s="394"/>
      <c r="J167" s="351" t="s">
        <v>3442</v>
      </c>
      <c r="K167" s="329"/>
    </row>
    <row r="168" s="1" customFormat="1" ht="5.25" customHeight="1">
      <c r="B168" s="359"/>
      <c r="C168" s="354"/>
      <c r="D168" s="354"/>
      <c r="E168" s="354"/>
      <c r="F168" s="354"/>
      <c r="G168" s="355"/>
      <c r="H168" s="354"/>
      <c r="I168" s="354"/>
      <c r="J168" s="354"/>
      <c r="K168" s="382"/>
    </row>
    <row r="169" s="1" customFormat="1" ht="15" customHeight="1">
      <c r="B169" s="359"/>
      <c r="C169" s="334" t="s">
        <v>3446</v>
      </c>
      <c r="D169" s="334"/>
      <c r="E169" s="334"/>
      <c r="F169" s="357" t="s">
        <v>3443</v>
      </c>
      <c r="G169" s="334"/>
      <c r="H169" s="334" t="s">
        <v>3483</v>
      </c>
      <c r="I169" s="334" t="s">
        <v>3445</v>
      </c>
      <c r="J169" s="334">
        <v>120</v>
      </c>
      <c r="K169" s="382"/>
    </row>
    <row r="170" s="1" customFormat="1" ht="15" customHeight="1">
      <c r="B170" s="359"/>
      <c r="C170" s="334" t="s">
        <v>3492</v>
      </c>
      <c r="D170" s="334"/>
      <c r="E170" s="334"/>
      <c r="F170" s="357" t="s">
        <v>3443</v>
      </c>
      <c r="G170" s="334"/>
      <c r="H170" s="334" t="s">
        <v>3493</v>
      </c>
      <c r="I170" s="334" t="s">
        <v>3445</v>
      </c>
      <c r="J170" s="334" t="s">
        <v>3494</v>
      </c>
      <c r="K170" s="382"/>
    </row>
    <row r="171" s="1" customFormat="1" ht="15" customHeight="1">
      <c r="B171" s="359"/>
      <c r="C171" s="334" t="s">
        <v>94</v>
      </c>
      <c r="D171" s="334"/>
      <c r="E171" s="334"/>
      <c r="F171" s="357" t="s">
        <v>3443</v>
      </c>
      <c r="G171" s="334"/>
      <c r="H171" s="334" t="s">
        <v>3510</v>
      </c>
      <c r="I171" s="334" t="s">
        <v>3445</v>
      </c>
      <c r="J171" s="334" t="s">
        <v>3494</v>
      </c>
      <c r="K171" s="382"/>
    </row>
    <row r="172" s="1" customFormat="1" ht="15" customHeight="1">
      <c r="B172" s="359"/>
      <c r="C172" s="334" t="s">
        <v>3448</v>
      </c>
      <c r="D172" s="334"/>
      <c r="E172" s="334"/>
      <c r="F172" s="357" t="s">
        <v>3449</v>
      </c>
      <c r="G172" s="334"/>
      <c r="H172" s="334" t="s">
        <v>3510</v>
      </c>
      <c r="I172" s="334" t="s">
        <v>3445</v>
      </c>
      <c r="J172" s="334">
        <v>50</v>
      </c>
      <c r="K172" s="382"/>
    </row>
    <row r="173" s="1" customFormat="1" ht="15" customHeight="1">
      <c r="B173" s="359"/>
      <c r="C173" s="334" t="s">
        <v>3451</v>
      </c>
      <c r="D173" s="334"/>
      <c r="E173" s="334"/>
      <c r="F173" s="357" t="s">
        <v>3443</v>
      </c>
      <c r="G173" s="334"/>
      <c r="H173" s="334" t="s">
        <v>3510</v>
      </c>
      <c r="I173" s="334" t="s">
        <v>3453</v>
      </c>
      <c r="J173" s="334"/>
      <c r="K173" s="382"/>
    </row>
    <row r="174" s="1" customFormat="1" ht="15" customHeight="1">
      <c r="B174" s="359"/>
      <c r="C174" s="334" t="s">
        <v>3462</v>
      </c>
      <c r="D174" s="334"/>
      <c r="E174" s="334"/>
      <c r="F174" s="357" t="s">
        <v>3449</v>
      </c>
      <c r="G174" s="334"/>
      <c r="H174" s="334" t="s">
        <v>3510</v>
      </c>
      <c r="I174" s="334" t="s">
        <v>3445</v>
      </c>
      <c r="J174" s="334">
        <v>50</v>
      </c>
      <c r="K174" s="382"/>
    </row>
    <row r="175" s="1" customFormat="1" ht="15" customHeight="1">
      <c r="B175" s="359"/>
      <c r="C175" s="334" t="s">
        <v>3470</v>
      </c>
      <c r="D175" s="334"/>
      <c r="E175" s="334"/>
      <c r="F175" s="357" t="s">
        <v>3449</v>
      </c>
      <c r="G175" s="334"/>
      <c r="H175" s="334" t="s">
        <v>3510</v>
      </c>
      <c r="I175" s="334" t="s">
        <v>3445</v>
      </c>
      <c r="J175" s="334">
        <v>50</v>
      </c>
      <c r="K175" s="382"/>
    </row>
    <row r="176" s="1" customFormat="1" ht="15" customHeight="1">
      <c r="B176" s="359"/>
      <c r="C176" s="334" t="s">
        <v>3468</v>
      </c>
      <c r="D176" s="334"/>
      <c r="E176" s="334"/>
      <c r="F176" s="357" t="s">
        <v>3449</v>
      </c>
      <c r="G176" s="334"/>
      <c r="H176" s="334" t="s">
        <v>3510</v>
      </c>
      <c r="I176" s="334" t="s">
        <v>3445</v>
      </c>
      <c r="J176" s="334">
        <v>50</v>
      </c>
      <c r="K176" s="382"/>
    </row>
    <row r="177" s="1" customFormat="1" ht="15" customHeight="1">
      <c r="B177" s="359"/>
      <c r="C177" s="334" t="s">
        <v>138</v>
      </c>
      <c r="D177" s="334"/>
      <c r="E177" s="334"/>
      <c r="F177" s="357" t="s">
        <v>3443</v>
      </c>
      <c r="G177" s="334"/>
      <c r="H177" s="334" t="s">
        <v>3511</v>
      </c>
      <c r="I177" s="334" t="s">
        <v>3512</v>
      </c>
      <c r="J177" s="334"/>
      <c r="K177" s="382"/>
    </row>
    <row r="178" s="1" customFormat="1" ht="15" customHeight="1">
      <c r="B178" s="359"/>
      <c r="C178" s="334" t="s">
        <v>60</v>
      </c>
      <c r="D178" s="334"/>
      <c r="E178" s="334"/>
      <c r="F178" s="357" t="s">
        <v>3443</v>
      </c>
      <c r="G178" s="334"/>
      <c r="H178" s="334" t="s">
        <v>3513</v>
      </c>
      <c r="I178" s="334" t="s">
        <v>3514</v>
      </c>
      <c r="J178" s="334">
        <v>1</v>
      </c>
      <c r="K178" s="382"/>
    </row>
    <row r="179" s="1" customFormat="1" ht="15" customHeight="1">
      <c r="B179" s="359"/>
      <c r="C179" s="334" t="s">
        <v>56</v>
      </c>
      <c r="D179" s="334"/>
      <c r="E179" s="334"/>
      <c r="F179" s="357" t="s">
        <v>3443</v>
      </c>
      <c r="G179" s="334"/>
      <c r="H179" s="334" t="s">
        <v>3515</v>
      </c>
      <c r="I179" s="334" t="s">
        <v>3445</v>
      </c>
      <c r="J179" s="334">
        <v>20</v>
      </c>
      <c r="K179" s="382"/>
    </row>
    <row r="180" s="1" customFormat="1" ht="15" customHeight="1">
      <c r="B180" s="359"/>
      <c r="C180" s="334" t="s">
        <v>57</v>
      </c>
      <c r="D180" s="334"/>
      <c r="E180" s="334"/>
      <c r="F180" s="357" t="s">
        <v>3443</v>
      </c>
      <c r="G180" s="334"/>
      <c r="H180" s="334" t="s">
        <v>3516</v>
      </c>
      <c r="I180" s="334" t="s">
        <v>3445</v>
      </c>
      <c r="J180" s="334">
        <v>255</v>
      </c>
      <c r="K180" s="382"/>
    </row>
    <row r="181" s="1" customFormat="1" ht="15" customHeight="1">
      <c r="B181" s="359"/>
      <c r="C181" s="334" t="s">
        <v>139</v>
      </c>
      <c r="D181" s="334"/>
      <c r="E181" s="334"/>
      <c r="F181" s="357" t="s">
        <v>3443</v>
      </c>
      <c r="G181" s="334"/>
      <c r="H181" s="334" t="s">
        <v>3407</v>
      </c>
      <c r="I181" s="334" t="s">
        <v>3445</v>
      </c>
      <c r="J181" s="334">
        <v>10</v>
      </c>
      <c r="K181" s="382"/>
    </row>
    <row r="182" s="1" customFormat="1" ht="15" customHeight="1">
      <c r="B182" s="359"/>
      <c r="C182" s="334" t="s">
        <v>140</v>
      </c>
      <c r="D182" s="334"/>
      <c r="E182" s="334"/>
      <c r="F182" s="357" t="s">
        <v>3443</v>
      </c>
      <c r="G182" s="334"/>
      <c r="H182" s="334" t="s">
        <v>3517</v>
      </c>
      <c r="I182" s="334" t="s">
        <v>3478</v>
      </c>
      <c r="J182" s="334"/>
      <c r="K182" s="382"/>
    </row>
    <row r="183" s="1" customFormat="1" ht="15" customHeight="1">
      <c r="B183" s="359"/>
      <c r="C183" s="334" t="s">
        <v>3518</v>
      </c>
      <c r="D183" s="334"/>
      <c r="E183" s="334"/>
      <c r="F183" s="357" t="s">
        <v>3443</v>
      </c>
      <c r="G183" s="334"/>
      <c r="H183" s="334" t="s">
        <v>3519</v>
      </c>
      <c r="I183" s="334" t="s">
        <v>3478</v>
      </c>
      <c r="J183" s="334"/>
      <c r="K183" s="382"/>
    </row>
    <row r="184" s="1" customFormat="1" ht="15" customHeight="1">
      <c r="B184" s="359"/>
      <c r="C184" s="334" t="s">
        <v>3507</v>
      </c>
      <c r="D184" s="334"/>
      <c r="E184" s="334"/>
      <c r="F184" s="357" t="s">
        <v>3443</v>
      </c>
      <c r="G184" s="334"/>
      <c r="H184" s="334" t="s">
        <v>3520</v>
      </c>
      <c r="I184" s="334" t="s">
        <v>3478</v>
      </c>
      <c r="J184" s="334"/>
      <c r="K184" s="382"/>
    </row>
    <row r="185" s="1" customFormat="1" ht="15" customHeight="1">
      <c r="B185" s="359"/>
      <c r="C185" s="334" t="s">
        <v>142</v>
      </c>
      <c r="D185" s="334"/>
      <c r="E185" s="334"/>
      <c r="F185" s="357" t="s">
        <v>3449</v>
      </c>
      <c r="G185" s="334"/>
      <c r="H185" s="334" t="s">
        <v>3521</v>
      </c>
      <c r="I185" s="334" t="s">
        <v>3445</v>
      </c>
      <c r="J185" s="334">
        <v>50</v>
      </c>
      <c r="K185" s="382"/>
    </row>
    <row r="186" s="1" customFormat="1" ht="15" customHeight="1">
      <c r="B186" s="359"/>
      <c r="C186" s="334" t="s">
        <v>3522</v>
      </c>
      <c r="D186" s="334"/>
      <c r="E186" s="334"/>
      <c r="F186" s="357" t="s">
        <v>3449</v>
      </c>
      <c r="G186" s="334"/>
      <c r="H186" s="334" t="s">
        <v>3523</v>
      </c>
      <c r="I186" s="334" t="s">
        <v>3524</v>
      </c>
      <c r="J186" s="334"/>
      <c r="K186" s="382"/>
    </row>
    <row r="187" s="1" customFormat="1" ht="15" customHeight="1">
      <c r="B187" s="359"/>
      <c r="C187" s="334" t="s">
        <v>3525</v>
      </c>
      <c r="D187" s="334"/>
      <c r="E187" s="334"/>
      <c r="F187" s="357" t="s">
        <v>3449</v>
      </c>
      <c r="G187" s="334"/>
      <c r="H187" s="334" t="s">
        <v>3526</v>
      </c>
      <c r="I187" s="334" t="s">
        <v>3524</v>
      </c>
      <c r="J187" s="334"/>
      <c r="K187" s="382"/>
    </row>
    <row r="188" s="1" customFormat="1" ht="15" customHeight="1">
      <c r="B188" s="359"/>
      <c r="C188" s="334" t="s">
        <v>3527</v>
      </c>
      <c r="D188" s="334"/>
      <c r="E188" s="334"/>
      <c r="F188" s="357" t="s">
        <v>3449</v>
      </c>
      <c r="G188" s="334"/>
      <c r="H188" s="334" t="s">
        <v>3528</v>
      </c>
      <c r="I188" s="334" t="s">
        <v>3524</v>
      </c>
      <c r="J188" s="334"/>
      <c r="K188" s="382"/>
    </row>
    <row r="189" s="1" customFormat="1" ht="15" customHeight="1">
      <c r="B189" s="359"/>
      <c r="C189" s="395" t="s">
        <v>3529</v>
      </c>
      <c r="D189" s="334"/>
      <c r="E189" s="334"/>
      <c r="F189" s="357" t="s">
        <v>3449</v>
      </c>
      <c r="G189" s="334"/>
      <c r="H189" s="334" t="s">
        <v>3530</v>
      </c>
      <c r="I189" s="334" t="s">
        <v>3531</v>
      </c>
      <c r="J189" s="396" t="s">
        <v>3532</v>
      </c>
      <c r="K189" s="382"/>
    </row>
    <row r="190" s="18" customFormat="1" ht="15" customHeight="1">
      <c r="B190" s="397"/>
      <c r="C190" s="398" t="s">
        <v>3533</v>
      </c>
      <c r="D190" s="399"/>
      <c r="E190" s="399"/>
      <c r="F190" s="400" t="s">
        <v>3449</v>
      </c>
      <c r="G190" s="399"/>
      <c r="H190" s="399" t="s">
        <v>3534</v>
      </c>
      <c r="I190" s="399" t="s">
        <v>3531</v>
      </c>
      <c r="J190" s="401" t="s">
        <v>3532</v>
      </c>
      <c r="K190" s="402"/>
    </row>
    <row r="191" s="1" customFormat="1" ht="15" customHeight="1">
      <c r="B191" s="359"/>
      <c r="C191" s="395" t="s">
        <v>45</v>
      </c>
      <c r="D191" s="334"/>
      <c r="E191" s="334"/>
      <c r="F191" s="357" t="s">
        <v>3443</v>
      </c>
      <c r="G191" s="334"/>
      <c r="H191" s="331" t="s">
        <v>3535</v>
      </c>
      <c r="I191" s="334" t="s">
        <v>3536</v>
      </c>
      <c r="J191" s="334"/>
      <c r="K191" s="382"/>
    </row>
    <row r="192" s="1" customFormat="1" ht="15" customHeight="1">
      <c r="B192" s="359"/>
      <c r="C192" s="395" t="s">
        <v>3537</v>
      </c>
      <c r="D192" s="334"/>
      <c r="E192" s="334"/>
      <c r="F192" s="357" t="s">
        <v>3443</v>
      </c>
      <c r="G192" s="334"/>
      <c r="H192" s="334" t="s">
        <v>3538</v>
      </c>
      <c r="I192" s="334" t="s">
        <v>3478</v>
      </c>
      <c r="J192" s="334"/>
      <c r="K192" s="382"/>
    </row>
    <row r="193" s="1" customFormat="1" ht="15" customHeight="1">
      <c r="B193" s="359"/>
      <c r="C193" s="395" t="s">
        <v>3539</v>
      </c>
      <c r="D193" s="334"/>
      <c r="E193" s="334"/>
      <c r="F193" s="357" t="s">
        <v>3443</v>
      </c>
      <c r="G193" s="334"/>
      <c r="H193" s="334" t="s">
        <v>3540</v>
      </c>
      <c r="I193" s="334" t="s">
        <v>3478</v>
      </c>
      <c r="J193" s="334"/>
      <c r="K193" s="382"/>
    </row>
    <row r="194" s="1" customFormat="1" ht="15" customHeight="1">
      <c r="B194" s="359"/>
      <c r="C194" s="395" t="s">
        <v>3541</v>
      </c>
      <c r="D194" s="334"/>
      <c r="E194" s="334"/>
      <c r="F194" s="357" t="s">
        <v>3449</v>
      </c>
      <c r="G194" s="334"/>
      <c r="H194" s="334" t="s">
        <v>3542</v>
      </c>
      <c r="I194" s="334" t="s">
        <v>3478</v>
      </c>
      <c r="J194" s="334"/>
      <c r="K194" s="382"/>
    </row>
    <row r="195" s="1" customFormat="1" ht="15" customHeight="1">
      <c r="B195" s="388"/>
      <c r="C195" s="403"/>
      <c r="D195" s="368"/>
      <c r="E195" s="368"/>
      <c r="F195" s="368"/>
      <c r="G195" s="368"/>
      <c r="H195" s="368"/>
      <c r="I195" s="368"/>
      <c r="J195" s="368"/>
      <c r="K195" s="389"/>
    </row>
    <row r="196" s="1" customFormat="1" ht="18.75" customHeight="1">
      <c r="B196" s="370"/>
      <c r="C196" s="380"/>
      <c r="D196" s="380"/>
      <c r="E196" s="380"/>
      <c r="F196" s="390"/>
      <c r="G196" s="380"/>
      <c r="H196" s="380"/>
      <c r="I196" s="380"/>
      <c r="J196" s="380"/>
      <c r="K196" s="370"/>
    </row>
    <row r="197" s="1" customFormat="1" ht="18.75" customHeight="1">
      <c r="B197" s="370"/>
      <c r="C197" s="380"/>
      <c r="D197" s="380"/>
      <c r="E197" s="380"/>
      <c r="F197" s="390"/>
      <c r="G197" s="380"/>
      <c r="H197" s="380"/>
      <c r="I197" s="380"/>
      <c r="J197" s="380"/>
      <c r="K197" s="370"/>
    </row>
    <row r="198" s="1" customFormat="1" ht="18.75" customHeight="1">
      <c r="B198" s="342"/>
      <c r="C198" s="342"/>
      <c r="D198" s="342"/>
      <c r="E198" s="342"/>
      <c r="F198" s="342"/>
      <c r="G198" s="342"/>
      <c r="H198" s="342"/>
      <c r="I198" s="342"/>
      <c r="J198" s="342"/>
      <c r="K198" s="342"/>
    </row>
    <row r="199" s="1" customFormat="1" ht="13.5">
      <c r="B199" s="321"/>
      <c r="C199" s="322"/>
      <c r="D199" s="322"/>
      <c r="E199" s="322"/>
      <c r="F199" s="322"/>
      <c r="G199" s="322"/>
      <c r="H199" s="322"/>
      <c r="I199" s="322"/>
      <c r="J199" s="322"/>
      <c r="K199" s="323"/>
    </row>
    <row r="200" s="1" customFormat="1" ht="21">
      <c r="B200" s="324"/>
      <c r="C200" s="325" t="s">
        <v>3543</v>
      </c>
      <c r="D200" s="325"/>
      <c r="E200" s="325"/>
      <c r="F200" s="325"/>
      <c r="G200" s="325"/>
      <c r="H200" s="325"/>
      <c r="I200" s="325"/>
      <c r="J200" s="325"/>
      <c r="K200" s="326"/>
    </row>
    <row r="201" s="1" customFormat="1" ht="25.5" customHeight="1">
      <c r="B201" s="324"/>
      <c r="C201" s="404" t="s">
        <v>3544</v>
      </c>
      <c r="D201" s="404"/>
      <c r="E201" s="404"/>
      <c r="F201" s="404" t="s">
        <v>3545</v>
      </c>
      <c r="G201" s="405"/>
      <c r="H201" s="404" t="s">
        <v>3546</v>
      </c>
      <c r="I201" s="404"/>
      <c r="J201" s="404"/>
      <c r="K201" s="326"/>
    </row>
    <row r="202" s="1" customFormat="1" ht="5.25" customHeight="1">
      <c r="B202" s="359"/>
      <c r="C202" s="354"/>
      <c r="D202" s="354"/>
      <c r="E202" s="354"/>
      <c r="F202" s="354"/>
      <c r="G202" s="380"/>
      <c r="H202" s="354"/>
      <c r="I202" s="354"/>
      <c r="J202" s="354"/>
      <c r="K202" s="382"/>
    </row>
    <row r="203" s="1" customFormat="1" ht="15" customHeight="1">
      <c r="B203" s="359"/>
      <c r="C203" s="334" t="s">
        <v>3536</v>
      </c>
      <c r="D203" s="334"/>
      <c r="E203" s="334"/>
      <c r="F203" s="357" t="s">
        <v>46</v>
      </c>
      <c r="G203" s="334"/>
      <c r="H203" s="334" t="s">
        <v>3547</v>
      </c>
      <c r="I203" s="334"/>
      <c r="J203" s="334"/>
      <c r="K203" s="382"/>
    </row>
    <row r="204" s="1" customFormat="1" ht="15" customHeight="1">
      <c r="B204" s="359"/>
      <c r="C204" s="334"/>
      <c r="D204" s="334"/>
      <c r="E204" s="334"/>
      <c r="F204" s="357" t="s">
        <v>47</v>
      </c>
      <c r="G204" s="334"/>
      <c r="H204" s="334" t="s">
        <v>3548</v>
      </c>
      <c r="I204" s="334"/>
      <c r="J204" s="334"/>
      <c r="K204" s="382"/>
    </row>
    <row r="205" s="1" customFormat="1" ht="15" customHeight="1">
      <c r="B205" s="359"/>
      <c r="C205" s="334"/>
      <c r="D205" s="334"/>
      <c r="E205" s="334"/>
      <c r="F205" s="357" t="s">
        <v>50</v>
      </c>
      <c r="G205" s="334"/>
      <c r="H205" s="334" t="s">
        <v>3549</v>
      </c>
      <c r="I205" s="334"/>
      <c r="J205" s="334"/>
      <c r="K205" s="382"/>
    </row>
    <row r="206" s="1" customFormat="1" ht="15" customHeight="1">
      <c r="B206" s="359"/>
      <c r="C206" s="334"/>
      <c r="D206" s="334"/>
      <c r="E206" s="334"/>
      <c r="F206" s="357" t="s">
        <v>48</v>
      </c>
      <c r="G206" s="334"/>
      <c r="H206" s="334" t="s">
        <v>3550</v>
      </c>
      <c r="I206" s="334"/>
      <c r="J206" s="334"/>
      <c r="K206" s="382"/>
    </row>
    <row r="207" s="1" customFormat="1" ht="15" customHeight="1">
      <c r="B207" s="359"/>
      <c r="C207" s="334"/>
      <c r="D207" s="334"/>
      <c r="E207" s="334"/>
      <c r="F207" s="357" t="s">
        <v>49</v>
      </c>
      <c r="G207" s="334"/>
      <c r="H207" s="334" t="s">
        <v>3551</v>
      </c>
      <c r="I207" s="334"/>
      <c r="J207" s="334"/>
      <c r="K207" s="382"/>
    </row>
    <row r="208" s="1" customFormat="1" ht="15" customHeight="1">
      <c r="B208" s="359"/>
      <c r="C208" s="334"/>
      <c r="D208" s="334"/>
      <c r="E208" s="334"/>
      <c r="F208" s="357"/>
      <c r="G208" s="334"/>
      <c r="H208" s="334"/>
      <c r="I208" s="334"/>
      <c r="J208" s="334"/>
      <c r="K208" s="382"/>
    </row>
    <row r="209" s="1" customFormat="1" ht="15" customHeight="1">
      <c r="B209" s="359"/>
      <c r="C209" s="334" t="s">
        <v>3490</v>
      </c>
      <c r="D209" s="334"/>
      <c r="E209" s="334"/>
      <c r="F209" s="357" t="s">
        <v>101</v>
      </c>
      <c r="G209" s="334"/>
      <c r="H209" s="334" t="s">
        <v>3552</v>
      </c>
      <c r="I209" s="334"/>
      <c r="J209" s="334"/>
      <c r="K209" s="382"/>
    </row>
    <row r="210" s="1" customFormat="1" ht="15" customHeight="1">
      <c r="B210" s="359"/>
      <c r="C210" s="334"/>
      <c r="D210" s="334"/>
      <c r="E210" s="334"/>
      <c r="F210" s="357" t="s">
        <v>114</v>
      </c>
      <c r="G210" s="334"/>
      <c r="H210" s="334" t="s">
        <v>3388</v>
      </c>
      <c r="I210" s="334"/>
      <c r="J210" s="334"/>
      <c r="K210" s="382"/>
    </row>
    <row r="211" s="1" customFormat="1" ht="15" customHeight="1">
      <c r="B211" s="359"/>
      <c r="C211" s="334"/>
      <c r="D211" s="334"/>
      <c r="E211" s="334"/>
      <c r="F211" s="357" t="s">
        <v>82</v>
      </c>
      <c r="G211" s="334"/>
      <c r="H211" s="334" t="s">
        <v>3553</v>
      </c>
      <c r="I211" s="334"/>
      <c r="J211" s="334"/>
      <c r="K211" s="382"/>
    </row>
    <row r="212" s="1" customFormat="1" ht="15" customHeight="1">
      <c r="B212" s="406"/>
      <c r="C212" s="334"/>
      <c r="D212" s="334"/>
      <c r="E212" s="334"/>
      <c r="F212" s="357" t="s">
        <v>118</v>
      </c>
      <c r="G212" s="395"/>
      <c r="H212" s="386" t="s">
        <v>3389</v>
      </c>
      <c r="I212" s="386"/>
      <c r="J212" s="386"/>
      <c r="K212" s="407"/>
    </row>
    <row r="213" s="1" customFormat="1" ht="15" customHeight="1">
      <c r="B213" s="406"/>
      <c r="C213" s="334"/>
      <c r="D213" s="334"/>
      <c r="E213" s="334"/>
      <c r="F213" s="357" t="s">
        <v>3390</v>
      </c>
      <c r="G213" s="395"/>
      <c r="H213" s="386" t="s">
        <v>3321</v>
      </c>
      <c r="I213" s="386"/>
      <c r="J213" s="386"/>
      <c r="K213" s="407"/>
    </row>
    <row r="214" s="1" customFormat="1" ht="15" customHeight="1">
      <c r="B214" s="406"/>
      <c r="C214" s="334"/>
      <c r="D214" s="334"/>
      <c r="E214" s="334"/>
      <c r="F214" s="357"/>
      <c r="G214" s="395"/>
      <c r="H214" s="386"/>
      <c r="I214" s="386"/>
      <c r="J214" s="386"/>
      <c r="K214" s="407"/>
    </row>
    <row r="215" s="1" customFormat="1" ht="15" customHeight="1">
      <c r="B215" s="406"/>
      <c r="C215" s="334" t="s">
        <v>3514</v>
      </c>
      <c r="D215" s="334"/>
      <c r="E215" s="334"/>
      <c r="F215" s="357">
        <v>1</v>
      </c>
      <c r="G215" s="395"/>
      <c r="H215" s="386" t="s">
        <v>3554</v>
      </c>
      <c r="I215" s="386"/>
      <c r="J215" s="386"/>
      <c r="K215" s="407"/>
    </row>
    <row r="216" s="1" customFormat="1" ht="15" customHeight="1">
      <c r="B216" s="406"/>
      <c r="C216" s="334"/>
      <c r="D216" s="334"/>
      <c r="E216" s="334"/>
      <c r="F216" s="357">
        <v>2</v>
      </c>
      <c r="G216" s="395"/>
      <c r="H216" s="386" t="s">
        <v>3555</v>
      </c>
      <c r="I216" s="386"/>
      <c r="J216" s="386"/>
      <c r="K216" s="407"/>
    </row>
    <row r="217" s="1" customFormat="1" ht="15" customHeight="1">
      <c r="B217" s="406"/>
      <c r="C217" s="334"/>
      <c r="D217" s="334"/>
      <c r="E217" s="334"/>
      <c r="F217" s="357">
        <v>3</v>
      </c>
      <c r="G217" s="395"/>
      <c r="H217" s="386" t="s">
        <v>3556</v>
      </c>
      <c r="I217" s="386"/>
      <c r="J217" s="386"/>
      <c r="K217" s="407"/>
    </row>
    <row r="218" s="1" customFormat="1" ht="15" customHeight="1">
      <c r="B218" s="406"/>
      <c r="C218" s="334"/>
      <c r="D218" s="334"/>
      <c r="E218" s="334"/>
      <c r="F218" s="357">
        <v>4</v>
      </c>
      <c r="G218" s="395"/>
      <c r="H218" s="386" t="s">
        <v>3557</v>
      </c>
      <c r="I218" s="386"/>
      <c r="J218" s="386"/>
      <c r="K218" s="407"/>
    </row>
    <row r="219" s="1" customFormat="1" ht="12.75" customHeight="1">
      <c r="B219" s="408"/>
      <c r="C219" s="409"/>
      <c r="D219" s="409"/>
      <c r="E219" s="409"/>
      <c r="F219" s="409"/>
      <c r="G219" s="409"/>
      <c r="H219" s="409"/>
      <c r="I219" s="409"/>
      <c r="J219" s="409"/>
      <c r="K219" s="41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85</v>
      </c>
    </row>
    <row r="4" s="1" customFormat="1" ht="24.96" customHeight="1">
      <c r="B4" s="23"/>
      <c r="D4" s="143" t="s">
        <v>120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Splašková kanalizace Štěpánov s převedením odp. vod do Přelouče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121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122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29. 8. 2023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27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28</v>
      </c>
      <c r="F15" s="41"/>
      <c r="G15" s="41"/>
      <c r="H15" s="41"/>
      <c r="I15" s="145" t="s">
        <v>29</v>
      </c>
      <c r="J15" s="136" t="s">
        <v>19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30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29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32</v>
      </c>
      <c r="E20" s="41"/>
      <c r="F20" s="41"/>
      <c r="G20" s="41"/>
      <c r="H20" s="41"/>
      <c r="I20" s="145" t="s">
        <v>26</v>
      </c>
      <c r="J20" s="136" t="s">
        <v>33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34</v>
      </c>
      <c r="F21" s="41"/>
      <c r="G21" s="41"/>
      <c r="H21" s="41"/>
      <c r="I21" s="145" t="s">
        <v>29</v>
      </c>
      <c r="J21" s="136" t="s">
        <v>35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37</v>
      </c>
      <c r="E23" s="41"/>
      <c r="F23" s="41"/>
      <c r="G23" s="41"/>
      <c r="H23" s="41"/>
      <c r="I23" s="145" t="s">
        <v>26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38</v>
      </c>
      <c r="F24" s="41"/>
      <c r="G24" s="41"/>
      <c r="H24" s="41"/>
      <c r="I24" s="145" t="s">
        <v>29</v>
      </c>
      <c r="J24" s="136" t="s">
        <v>19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39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41</v>
      </c>
      <c r="E30" s="41"/>
      <c r="F30" s="41"/>
      <c r="G30" s="41"/>
      <c r="H30" s="41"/>
      <c r="I30" s="41"/>
      <c r="J30" s="156">
        <f>ROUND(J89,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43</v>
      </c>
      <c r="G32" s="41"/>
      <c r="H32" s="41"/>
      <c r="I32" s="157" t="s">
        <v>42</v>
      </c>
      <c r="J32" s="157" t="s">
        <v>44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45</v>
      </c>
      <c r="E33" s="145" t="s">
        <v>46</v>
      </c>
      <c r="F33" s="159">
        <f>ROUND((SUM(BE89:BE418)),  2)</f>
        <v>0</v>
      </c>
      <c r="G33" s="41"/>
      <c r="H33" s="41"/>
      <c r="I33" s="160">
        <v>0.20999999999999999</v>
      </c>
      <c r="J33" s="159">
        <f>ROUND(((SUM(BE89:BE418))*I33),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47</v>
      </c>
      <c r="F34" s="159">
        <f>ROUND((SUM(BF89:BF418)),  2)</f>
        <v>0</v>
      </c>
      <c r="G34" s="41"/>
      <c r="H34" s="41"/>
      <c r="I34" s="160">
        <v>0.12</v>
      </c>
      <c r="J34" s="159">
        <f>ROUND(((SUM(BF89:BF418))*I34),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48</v>
      </c>
      <c r="F35" s="159">
        <f>ROUND((SUM(BG89:BG418)),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49</v>
      </c>
      <c r="F36" s="159">
        <f>ROUND((SUM(BH89:BH418)),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50</v>
      </c>
      <c r="F37" s="159">
        <f>ROUND((SUM(BI89:BI418)),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51</v>
      </c>
      <c r="E39" s="163"/>
      <c r="F39" s="163"/>
      <c r="G39" s="164" t="s">
        <v>52</v>
      </c>
      <c r="H39" s="165" t="s">
        <v>53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123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72" t="str">
        <f>E7</f>
        <v>Splašková kanalizace Štěpánov s převedením odp. vod do Přelouče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121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01 - IO 01 - Splašková kanalizace - výtlačná potrubí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k.ú. Klenovka, k.ú. Štěpánov</v>
      </c>
      <c r="G52" s="43"/>
      <c r="H52" s="43"/>
      <c r="I52" s="35" t="s">
        <v>23</v>
      </c>
      <c r="J52" s="75" t="str">
        <f>IF(J12="","",J12)</f>
        <v>29. 8. 2023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Město Přelouč, Československé armády 1665, Přelouč</v>
      </c>
      <c r="G54" s="43"/>
      <c r="H54" s="43"/>
      <c r="I54" s="35" t="s">
        <v>32</v>
      </c>
      <c r="J54" s="39" t="str">
        <f>E21</f>
        <v>IKKO Hradec Králové, s.r.o., Bratří Štefanů 238,HK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30</v>
      </c>
      <c r="D55" s="43"/>
      <c r="E55" s="43"/>
      <c r="F55" s="30" t="str">
        <f>IF(E18="","",E18)</f>
        <v>Vyplň údaj</v>
      </c>
      <c r="G55" s="43"/>
      <c r="H55" s="43"/>
      <c r="I55" s="35" t="s">
        <v>37</v>
      </c>
      <c r="J55" s="39" t="str">
        <f>E24</f>
        <v>K. Hlaváčková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124</v>
      </c>
      <c r="D57" s="174"/>
      <c r="E57" s="174"/>
      <c r="F57" s="174"/>
      <c r="G57" s="174"/>
      <c r="H57" s="174"/>
      <c r="I57" s="174"/>
      <c r="J57" s="175" t="s">
        <v>125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73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126</v>
      </c>
    </row>
    <row r="60" s="9" customFormat="1" ht="24.96" customHeight="1">
      <c r="A60" s="9"/>
      <c r="B60" s="177"/>
      <c r="C60" s="178"/>
      <c r="D60" s="179" t="s">
        <v>127</v>
      </c>
      <c r="E60" s="180"/>
      <c r="F60" s="180"/>
      <c r="G60" s="180"/>
      <c r="H60" s="180"/>
      <c r="I60" s="180"/>
      <c r="J60" s="181">
        <f>J90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128</v>
      </c>
      <c r="E61" s="185"/>
      <c r="F61" s="185"/>
      <c r="G61" s="185"/>
      <c r="H61" s="185"/>
      <c r="I61" s="185"/>
      <c r="J61" s="186">
        <f>J91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129</v>
      </c>
      <c r="E62" s="185"/>
      <c r="F62" s="185"/>
      <c r="G62" s="185"/>
      <c r="H62" s="185"/>
      <c r="I62" s="185"/>
      <c r="J62" s="186">
        <f>J223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130</v>
      </c>
      <c r="E63" s="185"/>
      <c r="F63" s="185"/>
      <c r="G63" s="185"/>
      <c r="H63" s="185"/>
      <c r="I63" s="185"/>
      <c r="J63" s="186">
        <f>J230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131</v>
      </c>
      <c r="E64" s="185"/>
      <c r="F64" s="185"/>
      <c r="G64" s="185"/>
      <c r="H64" s="185"/>
      <c r="I64" s="185"/>
      <c r="J64" s="186">
        <f>J247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132</v>
      </c>
      <c r="E65" s="185"/>
      <c r="F65" s="185"/>
      <c r="G65" s="185"/>
      <c r="H65" s="185"/>
      <c r="I65" s="185"/>
      <c r="J65" s="186">
        <f>J275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133</v>
      </c>
      <c r="E66" s="185"/>
      <c r="F66" s="185"/>
      <c r="G66" s="185"/>
      <c r="H66" s="185"/>
      <c r="I66" s="185"/>
      <c r="J66" s="186">
        <f>J390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7"/>
      <c r="C67" s="178"/>
      <c r="D67" s="179" t="s">
        <v>134</v>
      </c>
      <c r="E67" s="180"/>
      <c r="F67" s="180"/>
      <c r="G67" s="180"/>
      <c r="H67" s="180"/>
      <c r="I67" s="180"/>
      <c r="J67" s="181">
        <f>J393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3"/>
      <c r="C68" s="128"/>
      <c r="D68" s="184" t="s">
        <v>135</v>
      </c>
      <c r="E68" s="185"/>
      <c r="F68" s="185"/>
      <c r="G68" s="185"/>
      <c r="H68" s="185"/>
      <c r="I68" s="185"/>
      <c r="J68" s="186">
        <f>J394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136</v>
      </c>
      <c r="E69" s="185"/>
      <c r="F69" s="185"/>
      <c r="G69" s="185"/>
      <c r="H69" s="185"/>
      <c r="I69" s="185"/>
      <c r="J69" s="186">
        <f>J406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137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6.25" customHeight="1">
      <c r="A79" s="41"/>
      <c r="B79" s="42"/>
      <c r="C79" s="43"/>
      <c r="D79" s="43"/>
      <c r="E79" s="172" t="str">
        <f>E7</f>
        <v>Splašková kanalizace Štěpánov s převedením odp. vod do Přelouče</v>
      </c>
      <c r="F79" s="35"/>
      <c r="G79" s="35"/>
      <c r="H79" s="35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121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>01 - IO 01 - Splašková kanalizace - výtlačná potrubí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F12</f>
        <v>k.ú. Klenovka, k.ú. Štěpánov</v>
      </c>
      <c r="G83" s="43"/>
      <c r="H83" s="43"/>
      <c r="I83" s="35" t="s">
        <v>23</v>
      </c>
      <c r="J83" s="75" t="str">
        <f>IF(J12="","",J12)</f>
        <v>29. 8. 2023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40.05" customHeight="1">
      <c r="A85" s="41"/>
      <c r="B85" s="42"/>
      <c r="C85" s="35" t="s">
        <v>25</v>
      </c>
      <c r="D85" s="43"/>
      <c r="E85" s="43"/>
      <c r="F85" s="30" t="str">
        <f>E15</f>
        <v>Město Přelouč, Československé armády 1665, Přelouč</v>
      </c>
      <c r="G85" s="43"/>
      <c r="H85" s="43"/>
      <c r="I85" s="35" t="s">
        <v>32</v>
      </c>
      <c r="J85" s="39" t="str">
        <f>E21</f>
        <v>IKKO Hradec Králové, s.r.o., Bratří Štefanů 238,HK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30</v>
      </c>
      <c r="D86" s="43"/>
      <c r="E86" s="43"/>
      <c r="F86" s="30" t="str">
        <f>IF(E18="","",E18)</f>
        <v>Vyplň údaj</v>
      </c>
      <c r="G86" s="43"/>
      <c r="H86" s="43"/>
      <c r="I86" s="35" t="s">
        <v>37</v>
      </c>
      <c r="J86" s="39" t="str">
        <f>E24</f>
        <v>K. Hlaváčková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8"/>
      <c r="B88" s="189"/>
      <c r="C88" s="190" t="s">
        <v>138</v>
      </c>
      <c r="D88" s="191" t="s">
        <v>60</v>
      </c>
      <c r="E88" s="191" t="s">
        <v>56</v>
      </c>
      <c r="F88" s="191" t="s">
        <v>57</v>
      </c>
      <c r="G88" s="191" t="s">
        <v>139</v>
      </c>
      <c r="H88" s="191" t="s">
        <v>140</v>
      </c>
      <c r="I88" s="191" t="s">
        <v>141</v>
      </c>
      <c r="J88" s="191" t="s">
        <v>125</v>
      </c>
      <c r="K88" s="192" t="s">
        <v>142</v>
      </c>
      <c r="L88" s="193"/>
      <c r="M88" s="95" t="s">
        <v>19</v>
      </c>
      <c r="N88" s="96" t="s">
        <v>45</v>
      </c>
      <c r="O88" s="96" t="s">
        <v>143</v>
      </c>
      <c r="P88" s="96" t="s">
        <v>144</v>
      </c>
      <c r="Q88" s="96" t="s">
        <v>145</v>
      </c>
      <c r="R88" s="96" t="s">
        <v>146</v>
      </c>
      <c r="S88" s="96" t="s">
        <v>147</v>
      </c>
      <c r="T88" s="97" t="s">
        <v>148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1"/>
      <c r="B89" s="42"/>
      <c r="C89" s="102" t="s">
        <v>149</v>
      </c>
      <c r="D89" s="43"/>
      <c r="E89" s="43"/>
      <c r="F89" s="43"/>
      <c r="G89" s="43"/>
      <c r="H89" s="43"/>
      <c r="I89" s="43"/>
      <c r="J89" s="194">
        <f>BK89</f>
        <v>0</v>
      </c>
      <c r="K89" s="43"/>
      <c r="L89" s="47"/>
      <c r="M89" s="98"/>
      <c r="N89" s="195"/>
      <c r="O89" s="99"/>
      <c r="P89" s="196">
        <f>P90+P393</f>
        <v>0</v>
      </c>
      <c r="Q89" s="99"/>
      <c r="R89" s="196">
        <f>R90+R393</f>
        <v>58.836661890000009</v>
      </c>
      <c r="S89" s="99"/>
      <c r="T89" s="197">
        <f>T90+T393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74</v>
      </c>
      <c r="AU89" s="20" t="s">
        <v>126</v>
      </c>
      <c r="BK89" s="198">
        <f>BK90+BK393</f>
        <v>0</v>
      </c>
    </row>
    <row r="90" s="12" customFormat="1" ht="25.92" customHeight="1">
      <c r="A90" s="12"/>
      <c r="B90" s="199"/>
      <c r="C90" s="200"/>
      <c r="D90" s="201" t="s">
        <v>74</v>
      </c>
      <c r="E90" s="202" t="s">
        <v>150</v>
      </c>
      <c r="F90" s="202" t="s">
        <v>150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P91+P223+P230+P247+P275+P390</f>
        <v>0</v>
      </c>
      <c r="Q90" s="207"/>
      <c r="R90" s="208">
        <f>R91+R223+R230+R247+R275+R390</f>
        <v>58.583411890000008</v>
      </c>
      <c r="S90" s="207"/>
      <c r="T90" s="209">
        <f>T91+T223+T230+T247+T275+T390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83</v>
      </c>
      <c r="AT90" s="211" t="s">
        <v>74</v>
      </c>
      <c r="AU90" s="211" t="s">
        <v>75</v>
      </c>
      <c r="AY90" s="210" t="s">
        <v>151</v>
      </c>
      <c r="BK90" s="212">
        <f>BK91+BK223+BK230+BK247+BK275+BK390</f>
        <v>0</v>
      </c>
    </row>
    <row r="91" s="12" customFormat="1" ht="22.8" customHeight="1">
      <c r="A91" s="12"/>
      <c r="B91" s="199"/>
      <c r="C91" s="200"/>
      <c r="D91" s="201" t="s">
        <v>74</v>
      </c>
      <c r="E91" s="213" t="s">
        <v>83</v>
      </c>
      <c r="F91" s="213" t="s">
        <v>152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SUM(P92:P222)</f>
        <v>0</v>
      </c>
      <c r="Q91" s="207"/>
      <c r="R91" s="208">
        <f>SUM(R92:R222)</f>
        <v>6.5910430000000018</v>
      </c>
      <c r="S91" s="207"/>
      <c r="T91" s="209">
        <f>SUM(T92:T222)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83</v>
      </c>
      <c r="AT91" s="211" t="s">
        <v>74</v>
      </c>
      <c r="AU91" s="211" t="s">
        <v>83</v>
      </c>
      <c r="AY91" s="210" t="s">
        <v>151</v>
      </c>
      <c r="BK91" s="212">
        <f>SUM(BK92:BK222)</f>
        <v>0</v>
      </c>
    </row>
    <row r="92" s="2" customFormat="1" ht="24.15" customHeight="1">
      <c r="A92" s="41"/>
      <c r="B92" s="42"/>
      <c r="C92" s="215" t="s">
        <v>83</v>
      </c>
      <c r="D92" s="215" t="s">
        <v>153</v>
      </c>
      <c r="E92" s="216" t="s">
        <v>154</v>
      </c>
      <c r="F92" s="217" t="s">
        <v>155</v>
      </c>
      <c r="G92" s="218" t="s">
        <v>156</v>
      </c>
      <c r="H92" s="219">
        <v>480</v>
      </c>
      <c r="I92" s="220"/>
      <c r="J92" s="221">
        <f>ROUND(I92*H92,2)</f>
        <v>0</v>
      </c>
      <c r="K92" s="217" t="s">
        <v>157</v>
      </c>
      <c r="L92" s="47"/>
      <c r="M92" s="222" t="s">
        <v>19</v>
      </c>
      <c r="N92" s="223" t="s">
        <v>46</v>
      </c>
      <c r="O92" s="87"/>
      <c r="P92" s="224">
        <f>O92*H92</f>
        <v>0</v>
      </c>
      <c r="Q92" s="224">
        <v>3.0000000000000001E-05</v>
      </c>
      <c r="R92" s="224">
        <f>Q92*H92</f>
        <v>0.0144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158</v>
      </c>
      <c r="AT92" s="226" t="s">
        <v>153</v>
      </c>
      <c r="AU92" s="226" t="s">
        <v>85</v>
      </c>
      <c r="AY92" s="20" t="s">
        <v>151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83</v>
      </c>
      <c r="BK92" s="227">
        <f>ROUND(I92*H92,2)</f>
        <v>0</v>
      </c>
      <c r="BL92" s="20" t="s">
        <v>158</v>
      </c>
      <c r="BM92" s="226" t="s">
        <v>159</v>
      </c>
    </row>
    <row r="93" s="2" customFormat="1">
      <c r="A93" s="41"/>
      <c r="B93" s="42"/>
      <c r="C93" s="43"/>
      <c r="D93" s="228" t="s">
        <v>160</v>
      </c>
      <c r="E93" s="43"/>
      <c r="F93" s="229" t="s">
        <v>161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160</v>
      </c>
      <c r="AU93" s="20" t="s">
        <v>85</v>
      </c>
    </row>
    <row r="94" s="2" customFormat="1" ht="37.8" customHeight="1">
      <c r="A94" s="41"/>
      <c r="B94" s="42"/>
      <c r="C94" s="215" t="s">
        <v>85</v>
      </c>
      <c r="D94" s="215" t="s">
        <v>153</v>
      </c>
      <c r="E94" s="216" t="s">
        <v>162</v>
      </c>
      <c r="F94" s="217" t="s">
        <v>163</v>
      </c>
      <c r="G94" s="218" t="s">
        <v>164</v>
      </c>
      <c r="H94" s="219">
        <v>20</v>
      </c>
      <c r="I94" s="220"/>
      <c r="J94" s="221">
        <f>ROUND(I94*H94,2)</f>
        <v>0</v>
      </c>
      <c r="K94" s="217" t="s">
        <v>157</v>
      </c>
      <c r="L94" s="47"/>
      <c r="M94" s="222" t="s">
        <v>19</v>
      </c>
      <c r="N94" s="223" t="s">
        <v>46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158</v>
      </c>
      <c r="AT94" s="226" t="s">
        <v>153</v>
      </c>
      <c r="AU94" s="226" t="s">
        <v>85</v>
      </c>
      <c r="AY94" s="20" t="s">
        <v>151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83</v>
      </c>
      <c r="BK94" s="227">
        <f>ROUND(I94*H94,2)</f>
        <v>0</v>
      </c>
      <c r="BL94" s="20" t="s">
        <v>158</v>
      </c>
      <c r="BM94" s="226" t="s">
        <v>165</v>
      </c>
    </row>
    <row r="95" s="2" customFormat="1">
      <c r="A95" s="41"/>
      <c r="B95" s="42"/>
      <c r="C95" s="43"/>
      <c r="D95" s="228" t="s">
        <v>160</v>
      </c>
      <c r="E95" s="43"/>
      <c r="F95" s="229" t="s">
        <v>166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160</v>
      </c>
      <c r="AU95" s="20" t="s">
        <v>85</v>
      </c>
    </row>
    <row r="96" s="2" customFormat="1" ht="90" customHeight="1">
      <c r="A96" s="41"/>
      <c r="B96" s="42"/>
      <c r="C96" s="215" t="s">
        <v>167</v>
      </c>
      <c r="D96" s="215" t="s">
        <v>153</v>
      </c>
      <c r="E96" s="216" t="s">
        <v>168</v>
      </c>
      <c r="F96" s="217" t="s">
        <v>169</v>
      </c>
      <c r="G96" s="218" t="s">
        <v>170</v>
      </c>
      <c r="H96" s="219">
        <v>12.6</v>
      </c>
      <c r="I96" s="220"/>
      <c r="J96" s="221">
        <f>ROUND(I96*H96,2)</f>
        <v>0</v>
      </c>
      <c r="K96" s="217" t="s">
        <v>157</v>
      </c>
      <c r="L96" s="47"/>
      <c r="M96" s="222" t="s">
        <v>19</v>
      </c>
      <c r="N96" s="223" t="s">
        <v>46</v>
      </c>
      <c r="O96" s="87"/>
      <c r="P96" s="224">
        <f>O96*H96</f>
        <v>0</v>
      </c>
      <c r="Q96" s="224">
        <v>0.036900000000000002</v>
      </c>
      <c r="R96" s="224">
        <f>Q96*H96</f>
        <v>0.46494000000000002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158</v>
      </c>
      <c r="AT96" s="226" t="s">
        <v>153</v>
      </c>
      <c r="AU96" s="226" t="s">
        <v>85</v>
      </c>
      <c r="AY96" s="20" t="s">
        <v>151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20" t="s">
        <v>83</v>
      </c>
      <c r="BK96" s="227">
        <f>ROUND(I96*H96,2)</f>
        <v>0</v>
      </c>
      <c r="BL96" s="20" t="s">
        <v>158</v>
      </c>
      <c r="BM96" s="226" t="s">
        <v>171</v>
      </c>
    </row>
    <row r="97" s="2" customFormat="1">
      <c r="A97" s="41"/>
      <c r="B97" s="42"/>
      <c r="C97" s="43"/>
      <c r="D97" s="228" t="s">
        <v>160</v>
      </c>
      <c r="E97" s="43"/>
      <c r="F97" s="229" t="s">
        <v>172</v>
      </c>
      <c r="G97" s="43"/>
      <c r="H97" s="43"/>
      <c r="I97" s="230"/>
      <c r="J97" s="43"/>
      <c r="K97" s="43"/>
      <c r="L97" s="47"/>
      <c r="M97" s="231"/>
      <c r="N97" s="232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160</v>
      </c>
      <c r="AU97" s="20" t="s">
        <v>85</v>
      </c>
    </row>
    <row r="98" s="13" customFormat="1">
      <c r="A98" s="13"/>
      <c r="B98" s="233"/>
      <c r="C98" s="234"/>
      <c r="D98" s="235" t="s">
        <v>173</v>
      </c>
      <c r="E98" s="236" t="s">
        <v>19</v>
      </c>
      <c r="F98" s="237" t="s">
        <v>174</v>
      </c>
      <c r="G98" s="234"/>
      <c r="H98" s="238">
        <v>9.4000000000000004</v>
      </c>
      <c r="I98" s="239"/>
      <c r="J98" s="234"/>
      <c r="K98" s="234"/>
      <c r="L98" s="240"/>
      <c r="M98" s="241"/>
      <c r="N98" s="242"/>
      <c r="O98" s="242"/>
      <c r="P98" s="242"/>
      <c r="Q98" s="242"/>
      <c r="R98" s="242"/>
      <c r="S98" s="242"/>
      <c r="T98" s="24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4" t="s">
        <v>173</v>
      </c>
      <c r="AU98" s="244" t="s">
        <v>85</v>
      </c>
      <c r="AV98" s="13" t="s">
        <v>85</v>
      </c>
      <c r="AW98" s="13" t="s">
        <v>36</v>
      </c>
      <c r="AX98" s="13" t="s">
        <v>75</v>
      </c>
      <c r="AY98" s="244" t="s">
        <v>151</v>
      </c>
    </row>
    <row r="99" s="13" customFormat="1">
      <c r="A99" s="13"/>
      <c r="B99" s="233"/>
      <c r="C99" s="234"/>
      <c r="D99" s="235" t="s">
        <v>173</v>
      </c>
      <c r="E99" s="236" t="s">
        <v>19</v>
      </c>
      <c r="F99" s="237" t="s">
        <v>175</v>
      </c>
      <c r="G99" s="234"/>
      <c r="H99" s="238">
        <v>1.6000000000000001</v>
      </c>
      <c r="I99" s="239"/>
      <c r="J99" s="234"/>
      <c r="K99" s="234"/>
      <c r="L99" s="240"/>
      <c r="M99" s="241"/>
      <c r="N99" s="242"/>
      <c r="O99" s="242"/>
      <c r="P99" s="242"/>
      <c r="Q99" s="242"/>
      <c r="R99" s="242"/>
      <c r="S99" s="242"/>
      <c r="T99" s="24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4" t="s">
        <v>173</v>
      </c>
      <c r="AU99" s="244" t="s">
        <v>85</v>
      </c>
      <c r="AV99" s="13" t="s">
        <v>85</v>
      </c>
      <c r="AW99" s="13" t="s">
        <v>36</v>
      </c>
      <c r="AX99" s="13" t="s">
        <v>75</v>
      </c>
      <c r="AY99" s="244" t="s">
        <v>151</v>
      </c>
    </row>
    <row r="100" s="13" customFormat="1">
      <c r="A100" s="13"/>
      <c r="B100" s="233"/>
      <c r="C100" s="234"/>
      <c r="D100" s="235" t="s">
        <v>173</v>
      </c>
      <c r="E100" s="236" t="s">
        <v>19</v>
      </c>
      <c r="F100" s="237" t="s">
        <v>176</v>
      </c>
      <c r="G100" s="234"/>
      <c r="H100" s="238">
        <v>1.6000000000000001</v>
      </c>
      <c r="I100" s="239"/>
      <c r="J100" s="234"/>
      <c r="K100" s="234"/>
      <c r="L100" s="240"/>
      <c r="M100" s="241"/>
      <c r="N100" s="242"/>
      <c r="O100" s="242"/>
      <c r="P100" s="242"/>
      <c r="Q100" s="242"/>
      <c r="R100" s="242"/>
      <c r="S100" s="242"/>
      <c r="T100" s="24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4" t="s">
        <v>173</v>
      </c>
      <c r="AU100" s="244" t="s">
        <v>85</v>
      </c>
      <c r="AV100" s="13" t="s">
        <v>85</v>
      </c>
      <c r="AW100" s="13" t="s">
        <v>36</v>
      </c>
      <c r="AX100" s="13" t="s">
        <v>75</v>
      </c>
      <c r="AY100" s="244" t="s">
        <v>151</v>
      </c>
    </row>
    <row r="101" s="14" customFormat="1">
      <c r="A101" s="14"/>
      <c r="B101" s="245"/>
      <c r="C101" s="246"/>
      <c r="D101" s="235" t="s">
        <v>173</v>
      </c>
      <c r="E101" s="247" t="s">
        <v>19</v>
      </c>
      <c r="F101" s="248" t="s">
        <v>177</v>
      </c>
      <c r="G101" s="246"/>
      <c r="H101" s="249">
        <v>12.6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5" t="s">
        <v>173</v>
      </c>
      <c r="AU101" s="255" t="s">
        <v>85</v>
      </c>
      <c r="AV101" s="14" t="s">
        <v>158</v>
      </c>
      <c r="AW101" s="14" t="s">
        <v>36</v>
      </c>
      <c r="AX101" s="14" t="s">
        <v>83</v>
      </c>
      <c r="AY101" s="255" t="s">
        <v>151</v>
      </c>
    </row>
    <row r="102" s="2" customFormat="1" ht="101.25" customHeight="1">
      <c r="A102" s="41"/>
      <c r="B102" s="42"/>
      <c r="C102" s="215" t="s">
        <v>158</v>
      </c>
      <c r="D102" s="215" t="s">
        <v>153</v>
      </c>
      <c r="E102" s="216" t="s">
        <v>178</v>
      </c>
      <c r="F102" s="217" t="s">
        <v>179</v>
      </c>
      <c r="G102" s="218" t="s">
        <v>170</v>
      </c>
      <c r="H102" s="219">
        <v>1.1000000000000001</v>
      </c>
      <c r="I102" s="220"/>
      <c r="J102" s="221">
        <f>ROUND(I102*H102,2)</f>
        <v>0</v>
      </c>
      <c r="K102" s="217" t="s">
        <v>157</v>
      </c>
      <c r="L102" s="47"/>
      <c r="M102" s="222" t="s">
        <v>19</v>
      </c>
      <c r="N102" s="223" t="s">
        <v>46</v>
      </c>
      <c r="O102" s="87"/>
      <c r="P102" s="224">
        <f>O102*H102</f>
        <v>0</v>
      </c>
      <c r="Q102" s="224">
        <v>0.01269</v>
      </c>
      <c r="R102" s="224">
        <f>Q102*H102</f>
        <v>0.013959000000000001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158</v>
      </c>
      <c r="AT102" s="226" t="s">
        <v>153</v>
      </c>
      <c r="AU102" s="226" t="s">
        <v>85</v>
      </c>
      <c r="AY102" s="20" t="s">
        <v>151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83</v>
      </c>
      <c r="BK102" s="227">
        <f>ROUND(I102*H102,2)</f>
        <v>0</v>
      </c>
      <c r="BL102" s="20" t="s">
        <v>158</v>
      </c>
      <c r="BM102" s="226" t="s">
        <v>180</v>
      </c>
    </row>
    <row r="103" s="2" customFormat="1">
      <c r="A103" s="41"/>
      <c r="B103" s="42"/>
      <c r="C103" s="43"/>
      <c r="D103" s="228" t="s">
        <v>160</v>
      </c>
      <c r="E103" s="43"/>
      <c r="F103" s="229" t="s">
        <v>181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160</v>
      </c>
      <c r="AU103" s="20" t="s">
        <v>85</v>
      </c>
    </row>
    <row r="104" s="13" customFormat="1">
      <c r="A104" s="13"/>
      <c r="B104" s="233"/>
      <c r="C104" s="234"/>
      <c r="D104" s="235" t="s">
        <v>173</v>
      </c>
      <c r="E104" s="236" t="s">
        <v>19</v>
      </c>
      <c r="F104" s="237" t="s">
        <v>182</v>
      </c>
      <c r="G104" s="234"/>
      <c r="H104" s="238">
        <v>1.1000000000000001</v>
      </c>
      <c r="I104" s="239"/>
      <c r="J104" s="234"/>
      <c r="K104" s="234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173</v>
      </c>
      <c r="AU104" s="244" t="s">
        <v>85</v>
      </c>
      <c r="AV104" s="13" t="s">
        <v>85</v>
      </c>
      <c r="AW104" s="13" t="s">
        <v>36</v>
      </c>
      <c r="AX104" s="13" t="s">
        <v>83</v>
      </c>
      <c r="AY104" s="244" t="s">
        <v>151</v>
      </c>
    </row>
    <row r="105" s="2" customFormat="1" ht="90" customHeight="1">
      <c r="A105" s="41"/>
      <c r="B105" s="42"/>
      <c r="C105" s="215" t="s">
        <v>183</v>
      </c>
      <c r="D105" s="215" t="s">
        <v>153</v>
      </c>
      <c r="E105" s="216" t="s">
        <v>184</v>
      </c>
      <c r="F105" s="217" t="s">
        <v>185</v>
      </c>
      <c r="G105" s="218" t="s">
        <v>170</v>
      </c>
      <c r="H105" s="219">
        <v>3.2000000000000002</v>
      </c>
      <c r="I105" s="220"/>
      <c r="J105" s="221">
        <f>ROUND(I105*H105,2)</f>
        <v>0</v>
      </c>
      <c r="K105" s="217" t="s">
        <v>157</v>
      </c>
      <c r="L105" s="47"/>
      <c r="M105" s="222" t="s">
        <v>19</v>
      </c>
      <c r="N105" s="223" t="s">
        <v>46</v>
      </c>
      <c r="O105" s="87"/>
      <c r="P105" s="224">
        <f>O105*H105</f>
        <v>0</v>
      </c>
      <c r="Q105" s="224">
        <v>0.036900000000000002</v>
      </c>
      <c r="R105" s="224">
        <f>Q105*H105</f>
        <v>0.11808000000000002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158</v>
      </c>
      <c r="AT105" s="226" t="s">
        <v>153</v>
      </c>
      <c r="AU105" s="226" t="s">
        <v>85</v>
      </c>
      <c r="AY105" s="20" t="s">
        <v>151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83</v>
      </c>
      <c r="BK105" s="227">
        <f>ROUND(I105*H105,2)</f>
        <v>0</v>
      </c>
      <c r="BL105" s="20" t="s">
        <v>158</v>
      </c>
      <c r="BM105" s="226" t="s">
        <v>186</v>
      </c>
    </row>
    <row r="106" s="2" customFormat="1">
      <c r="A106" s="41"/>
      <c r="B106" s="42"/>
      <c r="C106" s="43"/>
      <c r="D106" s="228" t="s">
        <v>160</v>
      </c>
      <c r="E106" s="43"/>
      <c r="F106" s="229" t="s">
        <v>187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160</v>
      </c>
      <c r="AU106" s="20" t="s">
        <v>85</v>
      </c>
    </row>
    <row r="107" s="13" customFormat="1">
      <c r="A107" s="13"/>
      <c r="B107" s="233"/>
      <c r="C107" s="234"/>
      <c r="D107" s="235" t="s">
        <v>173</v>
      </c>
      <c r="E107" s="236" t="s">
        <v>19</v>
      </c>
      <c r="F107" s="237" t="s">
        <v>188</v>
      </c>
      <c r="G107" s="234"/>
      <c r="H107" s="238">
        <v>2.3999999999999999</v>
      </c>
      <c r="I107" s="239"/>
      <c r="J107" s="234"/>
      <c r="K107" s="234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173</v>
      </c>
      <c r="AU107" s="244" t="s">
        <v>85</v>
      </c>
      <c r="AV107" s="13" t="s">
        <v>85</v>
      </c>
      <c r="AW107" s="13" t="s">
        <v>36</v>
      </c>
      <c r="AX107" s="13" t="s">
        <v>75</v>
      </c>
      <c r="AY107" s="244" t="s">
        <v>151</v>
      </c>
    </row>
    <row r="108" s="13" customFormat="1">
      <c r="A108" s="13"/>
      <c r="B108" s="233"/>
      <c r="C108" s="234"/>
      <c r="D108" s="235" t="s">
        <v>173</v>
      </c>
      <c r="E108" s="236" t="s">
        <v>19</v>
      </c>
      <c r="F108" s="237" t="s">
        <v>189</v>
      </c>
      <c r="G108" s="234"/>
      <c r="H108" s="238">
        <v>0.80000000000000004</v>
      </c>
      <c r="I108" s="239"/>
      <c r="J108" s="234"/>
      <c r="K108" s="234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173</v>
      </c>
      <c r="AU108" s="244" t="s">
        <v>85</v>
      </c>
      <c r="AV108" s="13" t="s">
        <v>85</v>
      </c>
      <c r="AW108" s="13" t="s">
        <v>36</v>
      </c>
      <c r="AX108" s="13" t="s">
        <v>75</v>
      </c>
      <c r="AY108" s="244" t="s">
        <v>151</v>
      </c>
    </row>
    <row r="109" s="14" customFormat="1">
      <c r="A109" s="14"/>
      <c r="B109" s="245"/>
      <c r="C109" s="246"/>
      <c r="D109" s="235" t="s">
        <v>173</v>
      </c>
      <c r="E109" s="247" t="s">
        <v>19</v>
      </c>
      <c r="F109" s="248" t="s">
        <v>177</v>
      </c>
      <c r="G109" s="246"/>
      <c r="H109" s="249">
        <v>3.2000000000000002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5" t="s">
        <v>173</v>
      </c>
      <c r="AU109" s="255" t="s">
        <v>85</v>
      </c>
      <c r="AV109" s="14" t="s">
        <v>158</v>
      </c>
      <c r="AW109" s="14" t="s">
        <v>36</v>
      </c>
      <c r="AX109" s="14" t="s">
        <v>83</v>
      </c>
      <c r="AY109" s="255" t="s">
        <v>151</v>
      </c>
    </row>
    <row r="110" s="2" customFormat="1" ht="37.8" customHeight="1">
      <c r="A110" s="41"/>
      <c r="B110" s="42"/>
      <c r="C110" s="215" t="s">
        <v>190</v>
      </c>
      <c r="D110" s="215" t="s">
        <v>153</v>
      </c>
      <c r="E110" s="216" t="s">
        <v>191</v>
      </c>
      <c r="F110" s="217" t="s">
        <v>192</v>
      </c>
      <c r="G110" s="218" t="s">
        <v>193</v>
      </c>
      <c r="H110" s="219">
        <v>215.941</v>
      </c>
      <c r="I110" s="220"/>
      <c r="J110" s="221">
        <f>ROUND(I110*H110,2)</f>
        <v>0</v>
      </c>
      <c r="K110" s="217" t="s">
        <v>157</v>
      </c>
      <c r="L110" s="47"/>
      <c r="M110" s="222" t="s">
        <v>19</v>
      </c>
      <c r="N110" s="223" t="s">
        <v>46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158</v>
      </c>
      <c r="AT110" s="226" t="s">
        <v>153</v>
      </c>
      <c r="AU110" s="226" t="s">
        <v>85</v>
      </c>
      <c r="AY110" s="20" t="s">
        <v>151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83</v>
      </c>
      <c r="BK110" s="227">
        <f>ROUND(I110*H110,2)</f>
        <v>0</v>
      </c>
      <c r="BL110" s="20" t="s">
        <v>158</v>
      </c>
      <c r="BM110" s="226" t="s">
        <v>194</v>
      </c>
    </row>
    <row r="111" s="2" customFormat="1">
      <c r="A111" s="41"/>
      <c r="B111" s="42"/>
      <c r="C111" s="43"/>
      <c r="D111" s="228" t="s">
        <v>160</v>
      </c>
      <c r="E111" s="43"/>
      <c r="F111" s="229" t="s">
        <v>195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160</v>
      </c>
      <c r="AU111" s="20" t="s">
        <v>85</v>
      </c>
    </row>
    <row r="112" s="13" customFormat="1">
      <c r="A112" s="13"/>
      <c r="B112" s="233"/>
      <c r="C112" s="234"/>
      <c r="D112" s="235" t="s">
        <v>173</v>
      </c>
      <c r="E112" s="236" t="s">
        <v>19</v>
      </c>
      <c r="F112" s="237" t="s">
        <v>196</v>
      </c>
      <c r="G112" s="234"/>
      <c r="H112" s="238">
        <v>215.941</v>
      </c>
      <c r="I112" s="239"/>
      <c r="J112" s="234"/>
      <c r="K112" s="234"/>
      <c r="L112" s="240"/>
      <c r="M112" s="241"/>
      <c r="N112" s="242"/>
      <c r="O112" s="242"/>
      <c r="P112" s="242"/>
      <c r="Q112" s="242"/>
      <c r="R112" s="242"/>
      <c r="S112" s="242"/>
      <c r="T112" s="24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4" t="s">
        <v>173</v>
      </c>
      <c r="AU112" s="244" t="s">
        <v>85</v>
      </c>
      <c r="AV112" s="13" t="s">
        <v>85</v>
      </c>
      <c r="AW112" s="13" t="s">
        <v>36</v>
      </c>
      <c r="AX112" s="13" t="s">
        <v>83</v>
      </c>
      <c r="AY112" s="244" t="s">
        <v>151</v>
      </c>
    </row>
    <row r="113" s="2" customFormat="1" ht="44.25" customHeight="1">
      <c r="A113" s="41"/>
      <c r="B113" s="42"/>
      <c r="C113" s="215" t="s">
        <v>197</v>
      </c>
      <c r="D113" s="215" t="s">
        <v>153</v>
      </c>
      <c r="E113" s="216" t="s">
        <v>198</v>
      </c>
      <c r="F113" s="217" t="s">
        <v>199</v>
      </c>
      <c r="G113" s="218" t="s">
        <v>193</v>
      </c>
      <c r="H113" s="219">
        <v>108.63</v>
      </c>
      <c r="I113" s="220"/>
      <c r="J113" s="221">
        <f>ROUND(I113*H113,2)</f>
        <v>0</v>
      </c>
      <c r="K113" s="217" t="s">
        <v>157</v>
      </c>
      <c r="L113" s="47"/>
      <c r="M113" s="222" t="s">
        <v>19</v>
      </c>
      <c r="N113" s="223" t="s">
        <v>46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158</v>
      </c>
      <c r="AT113" s="226" t="s">
        <v>153</v>
      </c>
      <c r="AU113" s="226" t="s">
        <v>85</v>
      </c>
      <c r="AY113" s="20" t="s">
        <v>151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83</v>
      </c>
      <c r="BK113" s="227">
        <f>ROUND(I113*H113,2)</f>
        <v>0</v>
      </c>
      <c r="BL113" s="20" t="s">
        <v>158</v>
      </c>
      <c r="BM113" s="226" t="s">
        <v>200</v>
      </c>
    </row>
    <row r="114" s="2" customFormat="1">
      <c r="A114" s="41"/>
      <c r="B114" s="42"/>
      <c r="C114" s="43"/>
      <c r="D114" s="228" t="s">
        <v>160</v>
      </c>
      <c r="E114" s="43"/>
      <c r="F114" s="229" t="s">
        <v>201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160</v>
      </c>
      <c r="AU114" s="20" t="s">
        <v>85</v>
      </c>
    </row>
    <row r="115" s="13" customFormat="1">
      <c r="A115" s="13"/>
      <c r="B115" s="233"/>
      <c r="C115" s="234"/>
      <c r="D115" s="235" t="s">
        <v>173</v>
      </c>
      <c r="E115" s="236" t="s">
        <v>19</v>
      </c>
      <c r="F115" s="237" t="s">
        <v>202</v>
      </c>
      <c r="G115" s="234"/>
      <c r="H115" s="238">
        <v>102.42</v>
      </c>
      <c r="I115" s="239"/>
      <c r="J115" s="234"/>
      <c r="K115" s="234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173</v>
      </c>
      <c r="AU115" s="244" t="s">
        <v>85</v>
      </c>
      <c r="AV115" s="13" t="s">
        <v>85</v>
      </c>
      <c r="AW115" s="13" t="s">
        <v>36</v>
      </c>
      <c r="AX115" s="13" t="s">
        <v>75</v>
      </c>
      <c r="AY115" s="244" t="s">
        <v>151</v>
      </c>
    </row>
    <row r="116" s="13" customFormat="1">
      <c r="A116" s="13"/>
      <c r="B116" s="233"/>
      <c r="C116" s="234"/>
      <c r="D116" s="235" t="s">
        <v>173</v>
      </c>
      <c r="E116" s="236" t="s">
        <v>19</v>
      </c>
      <c r="F116" s="237" t="s">
        <v>203</v>
      </c>
      <c r="G116" s="234"/>
      <c r="H116" s="238">
        <v>6.21</v>
      </c>
      <c r="I116" s="239"/>
      <c r="J116" s="234"/>
      <c r="K116" s="234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173</v>
      </c>
      <c r="AU116" s="244" t="s">
        <v>85</v>
      </c>
      <c r="AV116" s="13" t="s">
        <v>85</v>
      </c>
      <c r="AW116" s="13" t="s">
        <v>36</v>
      </c>
      <c r="AX116" s="13" t="s">
        <v>75</v>
      </c>
      <c r="AY116" s="244" t="s">
        <v>151</v>
      </c>
    </row>
    <row r="117" s="14" customFormat="1">
      <c r="A117" s="14"/>
      <c r="B117" s="245"/>
      <c r="C117" s="246"/>
      <c r="D117" s="235" t="s">
        <v>173</v>
      </c>
      <c r="E117" s="247" t="s">
        <v>19</v>
      </c>
      <c r="F117" s="248" t="s">
        <v>177</v>
      </c>
      <c r="G117" s="246"/>
      <c r="H117" s="249">
        <v>108.63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5" t="s">
        <v>173</v>
      </c>
      <c r="AU117" s="255" t="s">
        <v>85</v>
      </c>
      <c r="AV117" s="14" t="s">
        <v>158</v>
      </c>
      <c r="AW117" s="14" t="s">
        <v>36</v>
      </c>
      <c r="AX117" s="14" t="s">
        <v>83</v>
      </c>
      <c r="AY117" s="255" t="s">
        <v>151</v>
      </c>
    </row>
    <row r="118" s="2" customFormat="1" ht="44.25" customHeight="1">
      <c r="A118" s="41"/>
      <c r="B118" s="42"/>
      <c r="C118" s="215" t="s">
        <v>204</v>
      </c>
      <c r="D118" s="215" t="s">
        <v>153</v>
      </c>
      <c r="E118" s="216" t="s">
        <v>205</v>
      </c>
      <c r="F118" s="217" t="s">
        <v>206</v>
      </c>
      <c r="G118" s="218" t="s">
        <v>193</v>
      </c>
      <c r="H118" s="219">
        <v>84.489999999999995</v>
      </c>
      <c r="I118" s="220"/>
      <c r="J118" s="221">
        <f>ROUND(I118*H118,2)</f>
        <v>0</v>
      </c>
      <c r="K118" s="217" t="s">
        <v>157</v>
      </c>
      <c r="L118" s="47"/>
      <c r="M118" s="222" t="s">
        <v>19</v>
      </c>
      <c r="N118" s="223" t="s">
        <v>46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158</v>
      </c>
      <c r="AT118" s="226" t="s">
        <v>153</v>
      </c>
      <c r="AU118" s="226" t="s">
        <v>85</v>
      </c>
      <c r="AY118" s="20" t="s">
        <v>151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83</v>
      </c>
      <c r="BK118" s="227">
        <f>ROUND(I118*H118,2)</f>
        <v>0</v>
      </c>
      <c r="BL118" s="20" t="s">
        <v>158</v>
      </c>
      <c r="BM118" s="226" t="s">
        <v>207</v>
      </c>
    </row>
    <row r="119" s="2" customFormat="1">
      <c r="A119" s="41"/>
      <c r="B119" s="42"/>
      <c r="C119" s="43"/>
      <c r="D119" s="228" t="s">
        <v>160</v>
      </c>
      <c r="E119" s="43"/>
      <c r="F119" s="229" t="s">
        <v>208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160</v>
      </c>
      <c r="AU119" s="20" t="s">
        <v>85</v>
      </c>
    </row>
    <row r="120" s="13" customFormat="1">
      <c r="A120" s="13"/>
      <c r="B120" s="233"/>
      <c r="C120" s="234"/>
      <c r="D120" s="235" t="s">
        <v>173</v>
      </c>
      <c r="E120" s="236" t="s">
        <v>19</v>
      </c>
      <c r="F120" s="237" t="s">
        <v>209</v>
      </c>
      <c r="G120" s="234"/>
      <c r="H120" s="238">
        <v>79.659999999999997</v>
      </c>
      <c r="I120" s="239"/>
      <c r="J120" s="234"/>
      <c r="K120" s="234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173</v>
      </c>
      <c r="AU120" s="244" t="s">
        <v>85</v>
      </c>
      <c r="AV120" s="13" t="s">
        <v>85</v>
      </c>
      <c r="AW120" s="13" t="s">
        <v>36</v>
      </c>
      <c r="AX120" s="13" t="s">
        <v>75</v>
      </c>
      <c r="AY120" s="244" t="s">
        <v>151</v>
      </c>
    </row>
    <row r="121" s="13" customFormat="1">
      <c r="A121" s="13"/>
      <c r="B121" s="233"/>
      <c r="C121" s="234"/>
      <c r="D121" s="235" t="s">
        <v>173</v>
      </c>
      <c r="E121" s="236" t="s">
        <v>19</v>
      </c>
      <c r="F121" s="237" t="s">
        <v>210</v>
      </c>
      <c r="G121" s="234"/>
      <c r="H121" s="238">
        <v>4.8300000000000001</v>
      </c>
      <c r="I121" s="239"/>
      <c r="J121" s="234"/>
      <c r="K121" s="234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173</v>
      </c>
      <c r="AU121" s="244" t="s">
        <v>85</v>
      </c>
      <c r="AV121" s="13" t="s">
        <v>85</v>
      </c>
      <c r="AW121" s="13" t="s">
        <v>36</v>
      </c>
      <c r="AX121" s="13" t="s">
        <v>75</v>
      </c>
      <c r="AY121" s="244" t="s">
        <v>151</v>
      </c>
    </row>
    <row r="122" s="14" customFormat="1">
      <c r="A122" s="14"/>
      <c r="B122" s="245"/>
      <c r="C122" s="246"/>
      <c r="D122" s="235" t="s">
        <v>173</v>
      </c>
      <c r="E122" s="247" t="s">
        <v>19</v>
      </c>
      <c r="F122" s="248" t="s">
        <v>177</v>
      </c>
      <c r="G122" s="246"/>
      <c r="H122" s="249">
        <v>84.489999999999995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173</v>
      </c>
      <c r="AU122" s="255" t="s">
        <v>85</v>
      </c>
      <c r="AV122" s="14" t="s">
        <v>158</v>
      </c>
      <c r="AW122" s="14" t="s">
        <v>36</v>
      </c>
      <c r="AX122" s="14" t="s">
        <v>83</v>
      </c>
      <c r="AY122" s="255" t="s">
        <v>151</v>
      </c>
    </row>
    <row r="123" s="2" customFormat="1" ht="44.25" customHeight="1">
      <c r="A123" s="41"/>
      <c r="B123" s="42"/>
      <c r="C123" s="215" t="s">
        <v>211</v>
      </c>
      <c r="D123" s="215" t="s">
        <v>153</v>
      </c>
      <c r="E123" s="216" t="s">
        <v>212</v>
      </c>
      <c r="F123" s="217" t="s">
        <v>213</v>
      </c>
      <c r="G123" s="218" t="s">
        <v>193</v>
      </c>
      <c r="H123" s="219">
        <v>48.280000000000001</v>
      </c>
      <c r="I123" s="220"/>
      <c r="J123" s="221">
        <f>ROUND(I123*H123,2)</f>
        <v>0</v>
      </c>
      <c r="K123" s="217" t="s">
        <v>157</v>
      </c>
      <c r="L123" s="47"/>
      <c r="M123" s="222" t="s">
        <v>19</v>
      </c>
      <c r="N123" s="223" t="s">
        <v>46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158</v>
      </c>
      <c r="AT123" s="226" t="s">
        <v>153</v>
      </c>
      <c r="AU123" s="226" t="s">
        <v>85</v>
      </c>
      <c r="AY123" s="20" t="s">
        <v>151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83</v>
      </c>
      <c r="BK123" s="227">
        <f>ROUND(I123*H123,2)</f>
        <v>0</v>
      </c>
      <c r="BL123" s="20" t="s">
        <v>158</v>
      </c>
      <c r="BM123" s="226" t="s">
        <v>214</v>
      </c>
    </row>
    <row r="124" s="2" customFormat="1">
      <c r="A124" s="41"/>
      <c r="B124" s="42"/>
      <c r="C124" s="43"/>
      <c r="D124" s="228" t="s">
        <v>160</v>
      </c>
      <c r="E124" s="43"/>
      <c r="F124" s="229" t="s">
        <v>215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160</v>
      </c>
      <c r="AU124" s="20" t="s">
        <v>85</v>
      </c>
    </row>
    <row r="125" s="13" customFormat="1">
      <c r="A125" s="13"/>
      <c r="B125" s="233"/>
      <c r="C125" s="234"/>
      <c r="D125" s="235" t="s">
        <v>173</v>
      </c>
      <c r="E125" s="236" t="s">
        <v>19</v>
      </c>
      <c r="F125" s="237" t="s">
        <v>216</v>
      </c>
      <c r="G125" s="234"/>
      <c r="H125" s="238">
        <v>45.520000000000003</v>
      </c>
      <c r="I125" s="239"/>
      <c r="J125" s="234"/>
      <c r="K125" s="234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173</v>
      </c>
      <c r="AU125" s="244" t="s">
        <v>85</v>
      </c>
      <c r="AV125" s="13" t="s">
        <v>85</v>
      </c>
      <c r="AW125" s="13" t="s">
        <v>36</v>
      </c>
      <c r="AX125" s="13" t="s">
        <v>75</v>
      </c>
      <c r="AY125" s="244" t="s">
        <v>151</v>
      </c>
    </row>
    <row r="126" s="13" customFormat="1">
      <c r="A126" s="13"/>
      <c r="B126" s="233"/>
      <c r="C126" s="234"/>
      <c r="D126" s="235" t="s">
        <v>173</v>
      </c>
      <c r="E126" s="236" t="s">
        <v>19</v>
      </c>
      <c r="F126" s="237" t="s">
        <v>217</v>
      </c>
      <c r="G126" s="234"/>
      <c r="H126" s="238">
        <v>2.7599999999999998</v>
      </c>
      <c r="I126" s="239"/>
      <c r="J126" s="234"/>
      <c r="K126" s="234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173</v>
      </c>
      <c r="AU126" s="244" t="s">
        <v>85</v>
      </c>
      <c r="AV126" s="13" t="s">
        <v>85</v>
      </c>
      <c r="AW126" s="13" t="s">
        <v>36</v>
      </c>
      <c r="AX126" s="13" t="s">
        <v>75</v>
      </c>
      <c r="AY126" s="244" t="s">
        <v>151</v>
      </c>
    </row>
    <row r="127" s="14" customFormat="1">
      <c r="A127" s="14"/>
      <c r="B127" s="245"/>
      <c r="C127" s="246"/>
      <c r="D127" s="235" t="s">
        <v>173</v>
      </c>
      <c r="E127" s="247" t="s">
        <v>19</v>
      </c>
      <c r="F127" s="248" t="s">
        <v>177</v>
      </c>
      <c r="G127" s="246"/>
      <c r="H127" s="249">
        <v>48.280000000000001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173</v>
      </c>
      <c r="AU127" s="255" t="s">
        <v>85</v>
      </c>
      <c r="AV127" s="14" t="s">
        <v>158</v>
      </c>
      <c r="AW127" s="14" t="s">
        <v>36</v>
      </c>
      <c r="AX127" s="14" t="s">
        <v>83</v>
      </c>
      <c r="AY127" s="255" t="s">
        <v>151</v>
      </c>
    </row>
    <row r="128" s="2" customFormat="1" ht="55.5" customHeight="1">
      <c r="A128" s="41"/>
      <c r="B128" s="42"/>
      <c r="C128" s="215" t="s">
        <v>218</v>
      </c>
      <c r="D128" s="215" t="s">
        <v>153</v>
      </c>
      <c r="E128" s="216" t="s">
        <v>219</v>
      </c>
      <c r="F128" s="217" t="s">
        <v>220</v>
      </c>
      <c r="G128" s="218" t="s">
        <v>193</v>
      </c>
      <c r="H128" s="219">
        <v>377.23700000000002</v>
      </c>
      <c r="I128" s="220"/>
      <c r="J128" s="221">
        <f>ROUND(I128*H128,2)</f>
        <v>0</v>
      </c>
      <c r="K128" s="217" t="s">
        <v>157</v>
      </c>
      <c r="L128" s="47"/>
      <c r="M128" s="222" t="s">
        <v>19</v>
      </c>
      <c r="N128" s="223" t="s">
        <v>46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158</v>
      </c>
      <c r="AT128" s="226" t="s">
        <v>153</v>
      </c>
      <c r="AU128" s="226" t="s">
        <v>85</v>
      </c>
      <c r="AY128" s="20" t="s">
        <v>151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83</v>
      </c>
      <c r="BK128" s="227">
        <f>ROUND(I128*H128,2)</f>
        <v>0</v>
      </c>
      <c r="BL128" s="20" t="s">
        <v>158</v>
      </c>
      <c r="BM128" s="226" t="s">
        <v>221</v>
      </c>
    </row>
    <row r="129" s="2" customFormat="1">
      <c r="A129" s="41"/>
      <c r="B129" s="42"/>
      <c r="C129" s="43"/>
      <c r="D129" s="228" t="s">
        <v>160</v>
      </c>
      <c r="E129" s="43"/>
      <c r="F129" s="229" t="s">
        <v>222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160</v>
      </c>
      <c r="AU129" s="20" t="s">
        <v>85</v>
      </c>
    </row>
    <row r="130" s="13" customFormat="1">
      <c r="A130" s="13"/>
      <c r="B130" s="233"/>
      <c r="C130" s="234"/>
      <c r="D130" s="235" t="s">
        <v>173</v>
      </c>
      <c r="E130" s="236" t="s">
        <v>19</v>
      </c>
      <c r="F130" s="237" t="s">
        <v>223</v>
      </c>
      <c r="G130" s="234"/>
      <c r="H130" s="238">
        <v>279.14600000000002</v>
      </c>
      <c r="I130" s="239"/>
      <c r="J130" s="234"/>
      <c r="K130" s="234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173</v>
      </c>
      <c r="AU130" s="244" t="s">
        <v>85</v>
      </c>
      <c r="AV130" s="13" t="s">
        <v>85</v>
      </c>
      <c r="AW130" s="13" t="s">
        <v>36</v>
      </c>
      <c r="AX130" s="13" t="s">
        <v>75</v>
      </c>
      <c r="AY130" s="244" t="s">
        <v>151</v>
      </c>
    </row>
    <row r="131" s="13" customFormat="1">
      <c r="A131" s="13"/>
      <c r="B131" s="233"/>
      <c r="C131" s="234"/>
      <c r="D131" s="235" t="s">
        <v>173</v>
      </c>
      <c r="E131" s="236" t="s">
        <v>19</v>
      </c>
      <c r="F131" s="237" t="s">
        <v>224</v>
      </c>
      <c r="G131" s="234"/>
      <c r="H131" s="238">
        <v>73.835999999999999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173</v>
      </c>
      <c r="AU131" s="244" t="s">
        <v>85</v>
      </c>
      <c r="AV131" s="13" t="s">
        <v>85</v>
      </c>
      <c r="AW131" s="13" t="s">
        <v>36</v>
      </c>
      <c r="AX131" s="13" t="s">
        <v>75</v>
      </c>
      <c r="AY131" s="244" t="s">
        <v>151</v>
      </c>
    </row>
    <row r="132" s="13" customFormat="1">
      <c r="A132" s="13"/>
      <c r="B132" s="233"/>
      <c r="C132" s="234"/>
      <c r="D132" s="235" t="s">
        <v>173</v>
      </c>
      <c r="E132" s="236" t="s">
        <v>19</v>
      </c>
      <c r="F132" s="237" t="s">
        <v>225</v>
      </c>
      <c r="G132" s="234"/>
      <c r="H132" s="238">
        <v>24.254999999999999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173</v>
      </c>
      <c r="AU132" s="244" t="s">
        <v>85</v>
      </c>
      <c r="AV132" s="13" t="s">
        <v>85</v>
      </c>
      <c r="AW132" s="13" t="s">
        <v>36</v>
      </c>
      <c r="AX132" s="13" t="s">
        <v>75</v>
      </c>
      <c r="AY132" s="244" t="s">
        <v>151</v>
      </c>
    </row>
    <row r="133" s="14" customFormat="1">
      <c r="A133" s="14"/>
      <c r="B133" s="245"/>
      <c r="C133" s="246"/>
      <c r="D133" s="235" t="s">
        <v>173</v>
      </c>
      <c r="E133" s="247" t="s">
        <v>19</v>
      </c>
      <c r="F133" s="248" t="s">
        <v>177</v>
      </c>
      <c r="G133" s="246"/>
      <c r="H133" s="249">
        <v>377.23700000000002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173</v>
      </c>
      <c r="AU133" s="255" t="s">
        <v>85</v>
      </c>
      <c r="AV133" s="14" t="s">
        <v>158</v>
      </c>
      <c r="AW133" s="14" t="s">
        <v>36</v>
      </c>
      <c r="AX133" s="14" t="s">
        <v>83</v>
      </c>
      <c r="AY133" s="255" t="s">
        <v>151</v>
      </c>
    </row>
    <row r="134" s="2" customFormat="1" ht="49.05" customHeight="1">
      <c r="A134" s="41"/>
      <c r="B134" s="42"/>
      <c r="C134" s="215" t="s">
        <v>226</v>
      </c>
      <c r="D134" s="215" t="s">
        <v>153</v>
      </c>
      <c r="E134" s="216" t="s">
        <v>227</v>
      </c>
      <c r="F134" s="217" t="s">
        <v>228</v>
      </c>
      <c r="G134" s="218" t="s">
        <v>193</v>
      </c>
      <c r="H134" s="219">
        <v>293.40699999999998</v>
      </c>
      <c r="I134" s="220"/>
      <c r="J134" s="221">
        <f>ROUND(I134*H134,2)</f>
        <v>0</v>
      </c>
      <c r="K134" s="217" t="s">
        <v>157</v>
      </c>
      <c r="L134" s="47"/>
      <c r="M134" s="222" t="s">
        <v>19</v>
      </c>
      <c r="N134" s="223" t="s">
        <v>46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158</v>
      </c>
      <c r="AT134" s="226" t="s">
        <v>153</v>
      </c>
      <c r="AU134" s="226" t="s">
        <v>85</v>
      </c>
      <c r="AY134" s="20" t="s">
        <v>151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83</v>
      </c>
      <c r="BK134" s="227">
        <f>ROUND(I134*H134,2)</f>
        <v>0</v>
      </c>
      <c r="BL134" s="20" t="s">
        <v>158</v>
      </c>
      <c r="BM134" s="226" t="s">
        <v>229</v>
      </c>
    </row>
    <row r="135" s="2" customFormat="1">
      <c r="A135" s="41"/>
      <c r="B135" s="42"/>
      <c r="C135" s="43"/>
      <c r="D135" s="228" t="s">
        <v>160</v>
      </c>
      <c r="E135" s="43"/>
      <c r="F135" s="229" t="s">
        <v>230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160</v>
      </c>
      <c r="AU135" s="20" t="s">
        <v>85</v>
      </c>
    </row>
    <row r="136" s="13" customFormat="1">
      <c r="A136" s="13"/>
      <c r="B136" s="233"/>
      <c r="C136" s="234"/>
      <c r="D136" s="235" t="s">
        <v>173</v>
      </c>
      <c r="E136" s="236" t="s">
        <v>19</v>
      </c>
      <c r="F136" s="237" t="s">
        <v>231</v>
      </c>
      <c r="G136" s="234"/>
      <c r="H136" s="238">
        <v>217.114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173</v>
      </c>
      <c r="AU136" s="244" t="s">
        <v>85</v>
      </c>
      <c r="AV136" s="13" t="s">
        <v>85</v>
      </c>
      <c r="AW136" s="13" t="s">
        <v>36</v>
      </c>
      <c r="AX136" s="13" t="s">
        <v>75</v>
      </c>
      <c r="AY136" s="244" t="s">
        <v>151</v>
      </c>
    </row>
    <row r="137" s="13" customFormat="1">
      <c r="A137" s="13"/>
      <c r="B137" s="233"/>
      <c r="C137" s="234"/>
      <c r="D137" s="235" t="s">
        <v>173</v>
      </c>
      <c r="E137" s="236" t="s">
        <v>19</v>
      </c>
      <c r="F137" s="237" t="s">
        <v>232</v>
      </c>
      <c r="G137" s="234"/>
      <c r="H137" s="238">
        <v>57.427999999999997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173</v>
      </c>
      <c r="AU137" s="244" t="s">
        <v>85</v>
      </c>
      <c r="AV137" s="13" t="s">
        <v>85</v>
      </c>
      <c r="AW137" s="13" t="s">
        <v>36</v>
      </c>
      <c r="AX137" s="13" t="s">
        <v>75</v>
      </c>
      <c r="AY137" s="244" t="s">
        <v>151</v>
      </c>
    </row>
    <row r="138" s="13" customFormat="1">
      <c r="A138" s="13"/>
      <c r="B138" s="233"/>
      <c r="C138" s="234"/>
      <c r="D138" s="235" t="s">
        <v>173</v>
      </c>
      <c r="E138" s="236" t="s">
        <v>19</v>
      </c>
      <c r="F138" s="237" t="s">
        <v>233</v>
      </c>
      <c r="G138" s="234"/>
      <c r="H138" s="238">
        <v>18.864999999999998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173</v>
      </c>
      <c r="AU138" s="244" t="s">
        <v>85</v>
      </c>
      <c r="AV138" s="13" t="s">
        <v>85</v>
      </c>
      <c r="AW138" s="13" t="s">
        <v>36</v>
      </c>
      <c r="AX138" s="13" t="s">
        <v>75</v>
      </c>
      <c r="AY138" s="244" t="s">
        <v>151</v>
      </c>
    </row>
    <row r="139" s="14" customFormat="1">
      <c r="A139" s="14"/>
      <c r="B139" s="245"/>
      <c r="C139" s="246"/>
      <c r="D139" s="235" t="s">
        <v>173</v>
      </c>
      <c r="E139" s="247" t="s">
        <v>19</v>
      </c>
      <c r="F139" s="248" t="s">
        <v>177</v>
      </c>
      <c r="G139" s="246"/>
      <c r="H139" s="249">
        <v>293.40699999999998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173</v>
      </c>
      <c r="AU139" s="255" t="s">
        <v>85</v>
      </c>
      <c r="AV139" s="14" t="s">
        <v>158</v>
      </c>
      <c r="AW139" s="14" t="s">
        <v>36</v>
      </c>
      <c r="AX139" s="14" t="s">
        <v>83</v>
      </c>
      <c r="AY139" s="255" t="s">
        <v>151</v>
      </c>
    </row>
    <row r="140" s="2" customFormat="1" ht="49.05" customHeight="1">
      <c r="A140" s="41"/>
      <c r="B140" s="42"/>
      <c r="C140" s="215" t="s">
        <v>8</v>
      </c>
      <c r="D140" s="215" t="s">
        <v>153</v>
      </c>
      <c r="E140" s="216" t="s">
        <v>234</v>
      </c>
      <c r="F140" s="217" t="s">
        <v>235</v>
      </c>
      <c r="G140" s="218" t="s">
        <v>193</v>
      </c>
      <c r="H140" s="219">
        <v>167.661</v>
      </c>
      <c r="I140" s="220"/>
      <c r="J140" s="221">
        <f>ROUND(I140*H140,2)</f>
        <v>0</v>
      </c>
      <c r="K140" s="217" t="s">
        <v>157</v>
      </c>
      <c r="L140" s="47"/>
      <c r="M140" s="222" t="s">
        <v>19</v>
      </c>
      <c r="N140" s="223" t="s">
        <v>46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158</v>
      </c>
      <c r="AT140" s="226" t="s">
        <v>153</v>
      </c>
      <c r="AU140" s="226" t="s">
        <v>85</v>
      </c>
      <c r="AY140" s="20" t="s">
        <v>151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83</v>
      </c>
      <c r="BK140" s="227">
        <f>ROUND(I140*H140,2)</f>
        <v>0</v>
      </c>
      <c r="BL140" s="20" t="s">
        <v>158</v>
      </c>
      <c r="BM140" s="226" t="s">
        <v>236</v>
      </c>
    </row>
    <row r="141" s="2" customFormat="1">
      <c r="A141" s="41"/>
      <c r="B141" s="42"/>
      <c r="C141" s="43"/>
      <c r="D141" s="228" t="s">
        <v>160</v>
      </c>
      <c r="E141" s="43"/>
      <c r="F141" s="229" t="s">
        <v>237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160</v>
      </c>
      <c r="AU141" s="20" t="s">
        <v>85</v>
      </c>
    </row>
    <row r="142" s="13" customFormat="1">
      <c r="A142" s="13"/>
      <c r="B142" s="233"/>
      <c r="C142" s="234"/>
      <c r="D142" s="235" t="s">
        <v>173</v>
      </c>
      <c r="E142" s="236" t="s">
        <v>19</v>
      </c>
      <c r="F142" s="237" t="s">
        <v>238</v>
      </c>
      <c r="G142" s="234"/>
      <c r="H142" s="238">
        <v>124.065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173</v>
      </c>
      <c r="AU142" s="244" t="s">
        <v>85</v>
      </c>
      <c r="AV142" s="13" t="s">
        <v>85</v>
      </c>
      <c r="AW142" s="13" t="s">
        <v>36</v>
      </c>
      <c r="AX142" s="13" t="s">
        <v>75</v>
      </c>
      <c r="AY142" s="244" t="s">
        <v>151</v>
      </c>
    </row>
    <row r="143" s="13" customFormat="1">
      <c r="A143" s="13"/>
      <c r="B143" s="233"/>
      <c r="C143" s="234"/>
      <c r="D143" s="235" t="s">
        <v>173</v>
      </c>
      <c r="E143" s="236" t="s">
        <v>19</v>
      </c>
      <c r="F143" s="237" t="s">
        <v>239</v>
      </c>
      <c r="G143" s="234"/>
      <c r="H143" s="238">
        <v>32.816000000000003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173</v>
      </c>
      <c r="AU143" s="244" t="s">
        <v>85</v>
      </c>
      <c r="AV143" s="13" t="s">
        <v>85</v>
      </c>
      <c r="AW143" s="13" t="s">
        <v>36</v>
      </c>
      <c r="AX143" s="13" t="s">
        <v>75</v>
      </c>
      <c r="AY143" s="244" t="s">
        <v>151</v>
      </c>
    </row>
    <row r="144" s="13" customFormat="1">
      <c r="A144" s="13"/>
      <c r="B144" s="233"/>
      <c r="C144" s="234"/>
      <c r="D144" s="235" t="s">
        <v>173</v>
      </c>
      <c r="E144" s="236" t="s">
        <v>19</v>
      </c>
      <c r="F144" s="237" t="s">
        <v>240</v>
      </c>
      <c r="G144" s="234"/>
      <c r="H144" s="238">
        <v>10.779999999999999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173</v>
      </c>
      <c r="AU144" s="244" t="s">
        <v>85</v>
      </c>
      <c r="AV144" s="13" t="s">
        <v>85</v>
      </c>
      <c r="AW144" s="13" t="s">
        <v>36</v>
      </c>
      <c r="AX144" s="13" t="s">
        <v>75</v>
      </c>
      <c r="AY144" s="244" t="s">
        <v>151</v>
      </c>
    </row>
    <row r="145" s="14" customFormat="1">
      <c r="A145" s="14"/>
      <c r="B145" s="245"/>
      <c r="C145" s="246"/>
      <c r="D145" s="235" t="s">
        <v>173</v>
      </c>
      <c r="E145" s="247" t="s">
        <v>19</v>
      </c>
      <c r="F145" s="248" t="s">
        <v>177</v>
      </c>
      <c r="G145" s="246"/>
      <c r="H145" s="249">
        <v>167.661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173</v>
      </c>
      <c r="AU145" s="255" t="s">
        <v>85</v>
      </c>
      <c r="AV145" s="14" t="s">
        <v>158</v>
      </c>
      <c r="AW145" s="14" t="s">
        <v>36</v>
      </c>
      <c r="AX145" s="14" t="s">
        <v>83</v>
      </c>
      <c r="AY145" s="255" t="s">
        <v>151</v>
      </c>
    </row>
    <row r="146" s="2" customFormat="1" ht="49.05" customHeight="1">
      <c r="A146" s="41"/>
      <c r="B146" s="42"/>
      <c r="C146" s="215" t="s">
        <v>241</v>
      </c>
      <c r="D146" s="215" t="s">
        <v>153</v>
      </c>
      <c r="E146" s="216" t="s">
        <v>242</v>
      </c>
      <c r="F146" s="217" t="s">
        <v>243</v>
      </c>
      <c r="G146" s="218" t="s">
        <v>170</v>
      </c>
      <c r="H146" s="219">
        <v>10</v>
      </c>
      <c r="I146" s="220"/>
      <c r="J146" s="221">
        <f>ROUND(I146*H146,2)</f>
        <v>0</v>
      </c>
      <c r="K146" s="217" t="s">
        <v>19</v>
      </c>
      <c r="L146" s="47"/>
      <c r="M146" s="222" t="s">
        <v>19</v>
      </c>
      <c r="N146" s="223" t="s">
        <v>46</v>
      </c>
      <c r="O146" s="87"/>
      <c r="P146" s="224">
        <f>O146*H146</f>
        <v>0</v>
      </c>
      <c r="Q146" s="224">
        <v>0.0044000000000000003</v>
      </c>
      <c r="R146" s="224">
        <f>Q146*H146</f>
        <v>0.044000000000000004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158</v>
      </c>
      <c r="AT146" s="226" t="s">
        <v>153</v>
      </c>
      <c r="AU146" s="226" t="s">
        <v>85</v>
      </c>
      <c r="AY146" s="20" t="s">
        <v>151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83</v>
      </c>
      <c r="BK146" s="227">
        <f>ROUND(I146*H146,2)</f>
        <v>0</v>
      </c>
      <c r="BL146" s="20" t="s">
        <v>158</v>
      </c>
      <c r="BM146" s="226" t="s">
        <v>244</v>
      </c>
    </row>
    <row r="147" s="13" customFormat="1">
      <c r="A147" s="13"/>
      <c r="B147" s="233"/>
      <c r="C147" s="234"/>
      <c r="D147" s="235" t="s">
        <v>173</v>
      </c>
      <c r="E147" s="236" t="s">
        <v>19</v>
      </c>
      <c r="F147" s="237" t="s">
        <v>245</v>
      </c>
      <c r="G147" s="234"/>
      <c r="H147" s="238">
        <v>10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173</v>
      </c>
      <c r="AU147" s="244" t="s">
        <v>85</v>
      </c>
      <c r="AV147" s="13" t="s">
        <v>85</v>
      </c>
      <c r="AW147" s="13" t="s">
        <v>36</v>
      </c>
      <c r="AX147" s="13" t="s">
        <v>75</v>
      </c>
      <c r="AY147" s="244" t="s">
        <v>151</v>
      </c>
    </row>
    <row r="148" s="14" customFormat="1">
      <c r="A148" s="14"/>
      <c r="B148" s="245"/>
      <c r="C148" s="246"/>
      <c r="D148" s="235" t="s">
        <v>173</v>
      </c>
      <c r="E148" s="247" t="s">
        <v>19</v>
      </c>
      <c r="F148" s="248" t="s">
        <v>246</v>
      </c>
      <c r="G148" s="246"/>
      <c r="H148" s="249">
        <v>10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173</v>
      </c>
      <c r="AU148" s="255" t="s">
        <v>85</v>
      </c>
      <c r="AV148" s="14" t="s">
        <v>158</v>
      </c>
      <c r="AW148" s="14" t="s">
        <v>36</v>
      </c>
      <c r="AX148" s="14" t="s">
        <v>83</v>
      </c>
      <c r="AY148" s="255" t="s">
        <v>151</v>
      </c>
    </row>
    <row r="149" s="2" customFormat="1" ht="49.05" customHeight="1">
      <c r="A149" s="41"/>
      <c r="B149" s="42"/>
      <c r="C149" s="215" t="s">
        <v>247</v>
      </c>
      <c r="D149" s="215" t="s">
        <v>153</v>
      </c>
      <c r="E149" s="216" t="s">
        <v>248</v>
      </c>
      <c r="F149" s="217" t="s">
        <v>249</v>
      </c>
      <c r="G149" s="218" t="s">
        <v>170</v>
      </c>
      <c r="H149" s="219">
        <v>1173</v>
      </c>
      <c r="I149" s="220"/>
      <c r="J149" s="221">
        <f>ROUND(I149*H149,2)</f>
        <v>0</v>
      </c>
      <c r="K149" s="217" t="s">
        <v>19</v>
      </c>
      <c r="L149" s="47"/>
      <c r="M149" s="222" t="s">
        <v>19</v>
      </c>
      <c r="N149" s="223" t="s">
        <v>46</v>
      </c>
      <c r="O149" s="87"/>
      <c r="P149" s="224">
        <f>O149*H149</f>
        <v>0</v>
      </c>
      <c r="Q149" s="224">
        <v>0.0018</v>
      </c>
      <c r="R149" s="224">
        <f>Q149*H149</f>
        <v>2.1113999999999997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158</v>
      </c>
      <c r="AT149" s="226" t="s">
        <v>153</v>
      </c>
      <c r="AU149" s="226" t="s">
        <v>85</v>
      </c>
      <c r="AY149" s="20" t="s">
        <v>151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83</v>
      </c>
      <c r="BK149" s="227">
        <f>ROUND(I149*H149,2)</f>
        <v>0</v>
      </c>
      <c r="BL149" s="20" t="s">
        <v>158</v>
      </c>
      <c r="BM149" s="226" t="s">
        <v>250</v>
      </c>
    </row>
    <row r="150" s="13" customFormat="1">
      <c r="A150" s="13"/>
      <c r="B150" s="233"/>
      <c r="C150" s="234"/>
      <c r="D150" s="235" t="s">
        <v>173</v>
      </c>
      <c r="E150" s="236" t="s">
        <v>19</v>
      </c>
      <c r="F150" s="237" t="s">
        <v>251</v>
      </c>
      <c r="G150" s="234"/>
      <c r="H150" s="238">
        <v>1163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173</v>
      </c>
      <c r="AU150" s="244" t="s">
        <v>85</v>
      </c>
      <c r="AV150" s="13" t="s">
        <v>85</v>
      </c>
      <c r="AW150" s="13" t="s">
        <v>36</v>
      </c>
      <c r="AX150" s="13" t="s">
        <v>75</v>
      </c>
      <c r="AY150" s="244" t="s">
        <v>151</v>
      </c>
    </row>
    <row r="151" s="13" customFormat="1">
      <c r="A151" s="13"/>
      <c r="B151" s="233"/>
      <c r="C151" s="234"/>
      <c r="D151" s="235" t="s">
        <v>173</v>
      </c>
      <c r="E151" s="236" t="s">
        <v>19</v>
      </c>
      <c r="F151" s="237" t="s">
        <v>252</v>
      </c>
      <c r="G151" s="234"/>
      <c r="H151" s="238">
        <v>10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173</v>
      </c>
      <c r="AU151" s="244" t="s">
        <v>85</v>
      </c>
      <c r="AV151" s="13" t="s">
        <v>85</v>
      </c>
      <c r="AW151" s="13" t="s">
        <v>36</v>
      </c>
      <c r="AX151" s="13" t="s">
        <v>75</v>
      </c>
      <c r="AY151" s="244" t="s">
        <v>151</v>
      </c>
    </row>
    <row r="152" s="14" customFormat="1">
      <c r="A152" s="14"/>
      <c r="B152" s="245"/>
      <c r="C152" s="246"/>
      <c r="D152" s="235" t="s">
        <v>173</v>
      </c>
      <c r="E152" s="247" t="s">
        <v>19</v>
      </c>
      <c r="F152" s="248" t="s">
        <v>177</v>
      </c>
      <c r="G152" s="246"/>
      <c r="H152" s="249">
        <v>1173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173</v>
      </c>
      <c r="AU152" s="255" t="s">
        <v>85</v>
      </c>
      <c r="AV152" s="14" t="s">
        <v>158</v>
      </c>
      <c r="AW152" s="14" t="s">
        <v>36</v>
      </c>
      <c r="AX152" s="14" t="s">
        <v>83</v>
      </c>
      <c r="AY152" s="255" t="s">
        <v>151</v>
      </c>
    </row>
    <row r="153" s="2" customFormat="1" ht="24.15" customHeight="1">
      <c r="A153" s="41"/>
      <c r="B153" s="42"/>
      <c r="C153" s="215" t="s">
        <v>253</v>
      </c>
      <c r="D153" s="215" t="s">
        <v>153</v>
      </c>
      <c r="E153" s="216" t="s">
        <v>254</v>
      </c>
      <c r="F153" s="217" t="s">
        <v>255</v>
      </c>
      <c r="G153" s="218" t="s">
        <v>256</v>
      </c>
      <c r="H153" s="219">
        <v>1143.2000000000001</v>
      </c>
      <c r="I153" s="220"/>
      <c r="J153" s="221">
        <f>ROUND(I153*H153,2)</f>
        <v>0</v>
      </c>
      <c r="K153" s="217" t="s">
        <v>157</v>
      </c>
      <c r="L153" s="47"/>
      <c r="M153" s="222" t="s">
        <v>19</v>
      </c>
      <c r="N153" s="223" t="s">
        <v>46</v>
      </c>
      <c r="O153" s="87"/>
      <c r="P153" s="224">
        <f>O153*H153</f>
        <v>0</v>
      </c>
      <c r="Q153" s="224">
        <v>0.00199</v>
      </c>
      <c r="R153" s="224">
        <f>Q153*H153</f>
        <v>2.2749680000000003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158</v>
      </c>
      <c r="AT153" s="226" t="s">
        <v>153</v>
      </c>
      <c r="AU153" s="226" t="s">
        <v>85</v>
      </c>
      <c r="AY153" s="20" t="s">
        <v>151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83</v>
      </c>
      <c r="BK153" s="227">
        <f>ROUND(I153*H153,2)</f>
        <v>0</v>
      </c>
      <c r="BL153" s="20" t="s">
        <v>158</v>
      </c>
      <c r="BM153" s="226" t="s">
        <v>257</v>
      </c>
    </row>
    <row r="154" s="2" customFormat="1">
      <c r="A154" s="41"/>
      <c r="B154" s="42"/>
      <c r="C154" s="43"/>
      <c r="D154" s="228" t="s">
        <v>160</v>
      </c>
      <c r="E154" s="43"/>
      <c r="F154" s="229" t="s">
        <v>258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160</v>
      </c>
      <c r="AU154" s="20" t="s">
        <v>85</v>
      </c>
    </row>
    <row r="155" s="13" customFormat="1">
      <c r="A155" s="13"/>
      <c r="B155" s="233"/>
      <c r="C155" s="234"/>
      <c r="D155" s="235" t="s">
        <v>173</v>
      </c>
      <c r="E155" s="236" t="s">
        <v>19</v>
      </c>
      <c r="F155" s="237" t="s">
        <v>259</v>
      </c>
      <c r="G155" s="234"/>
      <c r="H155" s="238">
        <v>741.64999999999998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173</v>
      </c>
      <c r="AU155" s="244" t="s">
        <v>85</v>
      </c>
      <c r="AV155" s="13" t="s">
        <v>85</v>
      </c>
      <c r="AW155" s="13" t="s">
        <v>36</v>
      </c>
      <c r="AX155" s="13" t="s">
        <v>75</v>
      </c>
      <c r="AY155" s="244" t="s">
        <v>151</v>
      </c>
    </row>
    <row r="156" s="13" customFormat="1">
      <c r="A156" s="13"/>
      <c r="B156" s="233"/>
      <c r="C156" s="234"/>
      <c r="D156" s="235" t="s">
        <v>173</v>
      </c>
      <c r="E156" s="236" t="s">
        <v>19</v>
      </c>
      <c r="F156" s="237" t="s">
        <v>260</v>
      </c>
      <c r="G156" s="234"/>
      <c r="H156" s="238">
        <v>308.75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173</v>
      </c>
      <c r="AU156" s="244" t="s">
        <v>85</v>
      </c>
      <c r="AV156" s="13" t="s">
        <v>85</v>
      </c>
      <c r="AW156" s="13" t="s">
        <v>36</v>
      </c>
      <c r="AX156" s="13" t="s">
        <v>75</v>
      </c>
      <c r="AY156" s="244" t="s">
        <v>151</v>
      </c>
    </row>
    <row r="157" s="13" customFormat="1">
      <c r="A157" s="13"/>
      <c r="B157" s="233"/>
      <c r="C157" s="234"/>
      <c r="D157" s="235" t="s">
        <v>173</v>
      </c>
      <c r="E157" s="236" t="s">
        <v>19</v>
      </c>
      <c r="F157" s="237" t="s">
        <v>261</v>
      </c>
      <c r="G157" s="234"/>
      <c r="H157" s="238">
        <v>92.799999999999997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173</v>
      </c>
      <c r="AU157" s="244" t="s">
        <v>85</v>
      </c>
      <c r="AV157" s="13" t="s">
        <v>85</v>
      </c>
      <c r="AW157" s="13" t="s">
        <v>36</v>
      </c>
      <c r="AX157" s="13" t="s">
        <v>75</v>
      </c>
      <c r="AY157" s="244" t="s">
        <v>151</v>
      </c>
    </row>
    <row r="158" s="14" customFormat="1">
      <c r="A158" s="14"/>
      <c r="B158" s="245"/>
      <c r="C158" s="246"/>
      <c r="D158" s="235" t="s">
        <v>173</v>
      </c>
      <c r="E158" s="247" t="s">
        <v>19</v>
      </c>
      <c r="F158" s="248" t="s">
        <v>177</v>
      </c>
      <c r="G158" s="246"/>
      <c r="H158" s="249">
        <v>1143.2000000000001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173</v>
      </c>
      <c r="AU158" s="255" t="s">
        <v>85</v>
      </c>
      <c r="AV158" s="14" t="s">
        <v>158</v>
      </c>
      <c r="AW158" s="14" t="s">
        <v>36</v>
      </c>
      <c r="AX158" s="14" t="s">
        <v>83</v>
      </c>
      <c r="AY158" s="255" t="s">
        <v>151</v>
      </c>
    </row>
    <row r="159" s="2" customFormat="1" ht="33" customHeight="1">
      <c r="A159" s="41"/>
      <c r="B159" s="42"/>
      <c r="C159" s="215" t="s">
        <v>262</v>
      </c>
      <c r="D159" s="215" t="s">
        <v>153</v>
      </c>
      <c r="E159" s="216" t="s">
        <v>263</v>
      </c>
      <c r="F159" s="217" t="s">
        <v>264</v>
      </c>
      <c r="G159" s="218" t="s">
        <v>256</v>
      </c>
      <c r="H159" s="219">
        <v>427.60000000000002</v>
      </c>
      <c r="I159" s="220"/>
      <c r="J159" s="221">
        <f>ROUND(I159*H159,2)</f>
        <v>0</v>
      </c>
      <c r="K159" s="217" t="s">
        <v>157</v>
      </c>
      <c r="L159" s="47"/>
      <c r="M159" s="222" t="s">
        <v>19</v>
      </c>
      <c r="N159" s="223" t="s">
        <v>46</v>
      </c>
      <c r="O159" s="87"/>
      <c r="P159" s="224">
        <f>O159*H159</f>
        <v>0</v>
      </c>
      <c r="Q159" s="224">
        <v>0.0020100000000000001</v>
      </c>
      <c r="R159" s="224">
        <f>Q159*H159</f>
        <v>0.85947600000000013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158</v>
      </c>
      <c r="AT159" s="226" t="s">
        <v>153</v>
      </c>
      <c r="AU159" s="226" t="s">
        <v>85</v>
      </c>
      <c r="AY159" s="20" t="s">
        <v>151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83</v>
      </c>
      <c r="BK159" s="227">
        <f>ROUND(I159*H159,2)</f>
        <v>0</v>
      </c>
      <c r="BL159" s="20" t="s">
        <v>158</v>
      </c>
      <c r="BM159" s="226" t="s">
        <v>265</v>
      </c>
    </row>
    <row r="160" s="2" customFormat="1">
      <c r="A160" s="41"/>
      <c r="B160" s="42"/>
      <c r="C160" s="43"/>
      <c r="D160" s="228" t="s">
        <v>160</v>
      </c>
      <c r="E160" s="43"/>
      <c r="F160" s="229" t="s">
        <v>266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160</v>
      </c>
      <c r="AU160" s="20" t="s">
        <v>85</v>
      </c>
    </row>
    <row r="161" s="13" customFormat="1">
      <c r="A161" s="13"/>
      <c r="B161" s="233"/>
      <c r="C161" s="234"/>
      <c r="D161" s="235" t="s">
        <v>173</v>
      </c>
      <c r="E161" s="236" t="s">
        <v>19</v>
      </c>
      <c r="F161" s="237" t="s">
        <v>267</v>
      </c>
      <c r="G161" s="234"/>
      <c r="H161" s="238">
        <v>427.60000000000002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173</v>
      </c>
      <c r="AU161" s="244" t="s">
        <v>85</v>
      </c>
      <c r="AV161" s="13" t="s">
        <v>85</v>
      </c>
      <c r="AW161" s="13" t="s">
        <v>36</v>
      </c>
      <c r="AX161" s="13" t="s">
        <v>83</v>
      </c>
      <c r="AY161" s="244" t="s">
        <v>151</v>
      </c>
    </row>
    <row r="162" s="2" customFormat="1" ht="44.25" customHeight="1">
      <c r="A162" s="41"/>
      <c r="B162" s="42"/>
      <c r="C162" s="215" t="s">
        <v>268</v>
      </c>
      <c r="D162" s="215" t="s">
        <v>153</v>
      </c>
      <c r="E162" s="216" t="s">
        <v>269</v>
      </c>
      <c r="F162" s="217" t="s">
        <v>270</v>
      </c>
      <c r="G162" s="218" t="s">
        <v>256</v>
      </c>
      <c r="H162" s="219">
        <v>1143.2000000000001</v>
      </c>
      <c r="I162" s="220"/>
      <c r="J162" s="221">
        <f>ROUND(I162*H162,2)</f>
        <v>0</v>
      </c>
      <c r="K162" s="217" t="s">
        <v>157</v>
      </c>
      <c r="L162" s="47"/>
      <c r="M162" s="222" t="s">
        <v>19</v>
      </c>
      <c r="N162" s="223" t="s">
        <v>46</v>
      </c>
      <c r="O162" s="87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158</v>
      </c>
      <c r="AT162" s="226" t="s">
        <v>153</v>
      </c>
      <c r="AU162" s="226" t="s">
        <v>85</v>
      </c>
      <c r="AY162" s="20" t="s">
        <v>151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20" t="s">
        <v>83</v>
      </c>
      <c r="BK162" s="227">
        <f>ROUND(I162*H162,2)</f>
        <v>0</v>
      </c>
      <c r="BL162" s="20" t="s">
        <v>158</v>
      </c>
      <c r="BM162" s="226" t="s">
        <v>271</v>
      </c>
    </row>
    <row r="163" s="2" customFormat="1">
      <c r="A163" s="41"/>
      <c r="B163" s="42"/>
      <c r="C163" s="43"/>
      <c r="D163" s="228" t="s">
        <v>160</v>
      </c>
      <c r="E163" s="43"/>
      <c r="F163" s="229" t="s">
        <v>272</v>
      </c>
      <c r="G163" s="43"/>
      <c r="H163" s="43"/>
      <c r="I163" s="230"/>
      <c r="J163" s="43"/>
      <c r="K163" s="43"/>
      <c r="L163" s="47"/>
      <c r="M163" s="231"/>
      <c r="N163" s="232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160</v>
      </c>
      <c r="AU163" s="20" t="s">
        <v>85</v>
      </c>
    </row>
    <row r="164" s="2" customFormat="1" ht="44.25" customHeight="1">
      <c r="A164" s="41"/>
      <c r="B164" s="42"/>
      <c r="C164" s="215" t="s">
        <v>273</v>
      </c>
      <c r="D164" s="215" t="s">
        <v>153</v>
      </c>
      <c r="E164" s="216" t="s">
        <v>274</v>
      </c>
      <c r="F164" s="217" t="s">
        <v>275</v>
      </c>
      <c r="G164" s="218" t="s">
        <v>256</v>
      </c>
      <c r="H164" s="219">
        <v>427.60000000000002</v>
      </c>
      <c r="I164" s="220"/>
      <c r="J164" s="221">
        <f>ROUND(I164*H164,2)</f>
        <v>0</v>
      </c>
      <c r="K164" s="217" t="s">
        <v>157</v>
      </c>
      <c r="L164" s="47"/>
      <c r="M164" s="222" t="s">
        <v>19</v>
      </c>
      <c r="N164" s="223" t="s">
        <v>46</v>
      </c>
      <c r="O164" s="87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6" t="s">
        <v>158</v>
      </c>
      <c r="AT164" s="226" t="s">
        <v>153</v>
      </c>
      <c r="AU164" s="226" t="s">
        <v>85</v>
      </c>
      <c r="AY164" s="20" t="s">
        <v>151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20" t="s">
        <v>83</v>
      </c>
      <c r="BK164" s="227">
        <f>ROUND(I164*H164,2)</f>
        <v>0</v>
      </c>
      <c r="BL164" s="20" t="s">
        <v>158</v>
      </c>
      <c r="BM164" s="226" t="s">
        <v>276</v>
      </c>
    </row>
    <row r="165" s="2" customFormat="1">
      <c r="A165" s="41"/>
      <c r="B165" s="42"/>
      <c r="C165" s="43"/>
      <c r="D165" s="228" t="s">
        <v>160</v>
      </c>
      <c r="E165" s="43"/>
      <c r="F165" s="229" t="s">
        <v>277</v>
      </c>
      <c r="G165" s="43"/>
      <c r="H165" s="43"/>
      <c r="I165" s="230"/>
      <c r="J165" s="43"/>
      <c r="K165" s="43"/>
      <c r="L165" s="47"/>
      <c r="M165" s="231"/>
      <c r="N165" s="232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160</v>
      </c>
      <c r="AU165" s="20" t="s">
        <v>85</v>
      </c>
    </row>
    <row r="166" s="2" customFormat="1" ht="24.15" customHeight="1">
      <c r="A166" s="41"/>
      <c r="B166" s="42"/>
      <c r="C166" s="215" t="s">
        <v>278</v>
      </c>
      <c r="D166" s="215" t="s">
        <v>153</v>
      </c>
      <c r="E166" s="216" t="s">
        <v>279</v>
      </c>
      <c r="F166" s="217" t="s">
        <v>280</v>
      </c>
      <c r="G166" s="218" t="s">
        <v>256</v>
      </c>
      <c r="H166" s="219">
        <v>207.19999999999999</v>
      </c>
      <c r="I166" s="220"/>
      <c r="J166" s="221">
        <f>ROUND(I166*H166,2)</f>
        <v>0</v>
      </c>
      <c r="K166" s="217" t="s">
        <v>157</v>
      </c>
      <c r="L166" s="47"/>
      <c r="M166" s="222" t="s">
        <v>19</v>
      </c>
      <c r="N166" s="223" t="s">
        <v>46</v>
      </c>
      <c r="O166" s="87"/>
      <c r="P166" s="224">
        <f>O166*H166</f>
        <v>0</v>
      </c>
      <c r="Q166" s="224">
        <v>0.00149</v>
      </c>
      <c r="R166" s="224">
        <f>Q166*H166</f>
        <v>0.308728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158</v>
      </c>
      <c r="AT166" s="226" t="s">
        <v>153</v>
      </c>
      <c r="AU166" s="226" t="s">
        <v>85</v>
      </c>
      <c r="AY166" s="20" t="s">
        <v>151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83</v>
      </c>
      <c r="BK166" s="227">
        <f>ROUND(I166*H166,2)</f>
        <v>0</v>
      </c>
      <c r="BL166" s="20" t="s">
        <v>158</v>
      </c>
      <c r="BM166" s="226" t="s">
        <v>281</v>
      </c>
    </row>
    <row r="167" s="2" customFormat="1">
      <c r="A167" s="41"/>
      <c r="B167" s="42"/>
      <c r="C167" s="43"/>
      <c r="D167" s="228" t="s">
        <v>160</v>
      </c>
      <c r="E167" s="43"/>
      <c r="F167" s="229" t="s">
        <v>282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160</v>
      </c>
      <c r="AU167" s="20" t="s">
        <v>85</v>
      </c>
    </row>
    <row r="168" s="13" customFormat="1">
      <c r="A168" s="13"/>
      <c r="B168" s="233"/>
      <c r="C168" s="234"/>
      <c r="D168" s="235" t="s">
        <v>173</v>
      </c>
      <c r="E168" s="236" t="s">
        <v>19</v>
      </c>
      <c r="F168" s="237" t="s">
        <v>283</v>
      </c>
      <c r="G168" s="234"/>
      <c r="H168" s="238">
        <v>193.40000000000001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173</v>
      </c>
      <c r="AU168" s="244" t="s">
        <v>85</v>
      </c>
      <c r="AV168" s="13" t="s">
        <v>85</v>
      </c>
      <c r="AW168" s="13" t="s">
        <v>36</v>
      </c>
      <c r="AX168" s="13" t="s">
        <v>75</v>
      </c>
      <c r="AY168" s="244" t="s">
        <v>151</v>
      </c>
    </row>
    <row r="169" s="13" customFormat="1">
      <c r="A169" s="13"/>
      <c r="B169" s="233"/>
      <c r="C169" s="234"/>
      <c r="D169" s="235" t="s">
        <v>173</v>
      </c>
      <c r="E169" s="236" t="s">
        <v>19</v>
      </c>
      <c r="F169" s="237" t="s">
        <v>284</v>
      </c>
      <c r="G169" s="234"/>
      <c r="H169" s="238">
        <v>13.800000000000001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173</v>
      </c>
      <c r="AU169" s="244" t="s">
        <v>85</v>
      </c>
      <c r="AV169" s="13" t="s">
        <v>85</v>
      </c>
      <c r="AW169" s="13" t="s">
        <v>36</v>
      </c>
      <c r="AX169" s="13" t="s">
        <v>75</v>
      </c>
      <c r="AY169" s="244" t="s">
        <v>151</v>
      </c>
    </row>
    <row r="170" s="14" customFormat="1">
      <c r="A170" s="14"/>
      <c r="B170" s="245"/>
      <c r="C170" s="246"/>
      <c r="D170" s="235" t="s">
        <v>173</v>
      </c>
      <c r="E170" s="247" t="s">
        <v>19</v>
      </c>
      <c r="F170" s="248" t="s">
        <v>177</v>
      </c>
      <c r="G170" s="246"/>
      <c r="H170" s="249">
        <v>207.19999999999999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173</v>
      </c>
      <c r="AU170" s="255" t="s">
        <v>85</v>
      </c>
      <c r="AV170" s="14" t="s">
        <v>158</v>
      </c>
      <c r="AW170" s="14" t="s">
        <v>36</v>
      </c>
      <c r="AX170" s="14" t="s">
        <v>83</v>
      </c>
      <c r="AY170" s="255" t="s">
        <v>151</v>
      </c>
    </row>
    <row r="171" s="2" customFormat="1" ht="24.15" customHeight="1">
      <c r="A171" s="41"/>
      <c r="B171" s="42"/>
      <c r="C171" s="215" t="s">
        <v>285</v>
      </c>
      <c r="D171" s="215" t="s">
        <v>153</v>
      </c>
      <c r="E171" s="216" t="s">
        <v>286</v>
      </c>
      <c r="F171" s="217" t="s">
        <v>287</v>
      </c>
      <c r="G171" s="218" t="s">
        <v>256</v>
      </c>
      <c r="H171" s="219">
        <v>34.799999999999997</v>
      </c>
      <c r="I171" s="220"/>
      <c r="J171" s="221">
        <f>ROUND(I171*H171,2)</f>
        <v>0</v>
      </c>
      <c r="K171" s="217" t="s">
        <v>157</v>
      </c>
      <c r="L171" s="47"/>
      <c r="M171" s="222" t="s">
        <v>19</v>
      </c>
      <c r="N171" s="223" t="s">
        <v>46</v>
      </c>
      <c r="O171" s="87"/>
      <c r="P171" s="224">
        <f>O171*H171</f>
        <v>0</v>
      </c>
      <c r="Q171" s="224">
        <v>0.00149</v>
      </c>
      <c r="R171" s="224">
        <f>Q171*H171</f>
        <v>0.051851999999999995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158</v>
      </c>
      <c r="AT171" s="226" t="s">
        <v>153</v>
      </c>
      <c r="AU171" s="226" t="s">
        <v>85</v>
      </c>
      <c r="AY171" s="20" t="s">
        <v>151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83</v>
      </c>
      <c r="BK171" s="227">
        <f>ROUND(I171*H171,2)</f>
        <v>0</v>
      </c>
      <c r="BL171" s="20" t="s">
        <v>158</v>
      </c>
      <c r="BM171" s="226" t="s">
        <v>288</v>
      </c>
    </row>
    <row r="172" s="2" customFormat="1">
      <c r="A172" s="41"/>
      <c r="B172" s="42"/>
      <c r="C172" s="43"/>
      <c r="D172" s="228" t="s">
        <v>160</v>
      </c>
      <c r="E172" s="43"/>
      <c r="F172" s="229" t="s">
        <v>289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160</v>
      </c>
      <c r="AU172" s="20" t="s">
        <v>85</v>
      </c>
    </row>
    <row r="173" s="13" customFormat="1">
      <c r="A173" s="13"/>
      <c r="B173" s="233"/>
      <c r="C173" s="234"/>
      <c r="D173" s="235" t="s">
        <v>173</v>
      </c>
      <c r="E173" s="236" t="s">
        <v>19</v>
      </c>
      <c r="F173" s="237" t="s">
        <v>290</v>
      </c>
      <c r="G173" s="234"/>
      <c r="H173" s="238">
        <v>34.799999999999997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173</v>
      </c>
      <c r="AU173" s="244" t="s">
        <v>85</v>
      </c>
      <c r="AV173" s="13" t="s">
        <v>85</v>
      </c>
      <c r="AW173" s="13" t="s">
        <v>36</v>
      </c>
      <c r="AX173" s="13" t="s">
        <v>83</v>
      </c>
      <c r="AY173" s="244" t="s">
        <v>151</v>
      </c>
    </row>
    <row r="174" s="2" customFormat="1" ht="44.25" customHeight="1">
      <c r="A174" s="41"/>
      <c r="B174" s="42"/>
      <c r="C174" s="215" t="s">
        <v>7</v>
      </c>
      <c r="D174" s="215" t="s">
        <v>153</v>
      </c>
      <c r="E174" s="216" t="s">
        <v>291</v>
      </c>
      <c r="F174" s="217" t="s">
        <v>292</v>
      </c>
      <c r="G174" s="218" t="s">
        <v>256</v>
      </c>
      <c r="H174" s="219">
        <v>207.19999999999999</v>
      </c>
      <c r="I174" s="220"/>
      <c r="J174" s="221">
        <f>ROUND(I174*H174,2)</f>
        <v>0</v>
      </c>
      <c r="K174" s="217" t="s">
        <v>157</v>
      </c>
      <c r="L174" s="47"/>
      <c r="M174" s="222" t="s">
        <v>19</v>
      </c>
      <c r="N174" s="223" t="s">
        <v>46</v>
      </c>
      <c r="O174" s="87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158</v>
      </c>
      <c r="AT174" s="226" t="s">
        <v>153</v>
      </c>
      <c r="AU174" s="226" t="s">
        <v>85</v>
      </c>
      <c r="AY174" s="20" t="s">
        <v>151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83</v>
      </c>
      <c r="BK174" s="227">
        <f>ROUND(I174*H174,2)</f>
        <v>0</v>
      </c>
      <c r="BL174" s="20" t="s">
        <v>158</v>
      </c>
      <c r="BM174" s="226" t="s">
        <v>293</v>
      </c>
    </row>
    <row r="175" s="2" customFormat="1">
      <c r="A175" s="41"/>
      <c r="B175" s="42"/>
      <c r="C175" s="43"/>
      <c r="D175" s="228" t="s">
        <v>160</v>
      </c>
      <c r="E175" s="43"/>
      <c r="F175" s="229" t="s">
        <v>294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160</v>
      </c>
      <c r="AU175" s="20" t="s">
        <v>85</v>
      </c>
    </row>
    <row r="176" s="2" customFormat="1" ht="44.25" customHeight="1">
      <c r="A176" s="41"/>
      <c r="B176" s="42"/>
      <c r="C176" s="215" t="s">
        <v>295</v>
      </c>
      <c r="D176" s="215" t="s">
        <v>153</v>
      </c>
      <c r="E176" s="216" t="s">
        <v>296</v>
      </c>
      <c r="F176" s="217" t="s">
        <v>297</v>
      </c>
      <c r="G176" s="218" t="s">
        <v>256</v>
      </c>
      <c r="H176" s="219">
        <v>34.799999999999997</v>
      </c>
      <c r="I176" s="220"/>
      <c r="J176" s="221">
        <f>ROUND(I176*H176,2)</f>
        <v>0</v>
      </c>
      <c r="K176" s="217" t="s">
        <v>157</v>
      </c>
      <c r="L176" s="47"/>
      <c r="M176" s="222" t="s">
        <v>19</v>
      </c>
      <c r="N176" s="223" t="s">
        <v>46</v>
      </c>
      <c r="O176" s="87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158</v>
      </c>
      <c r="AT176" s="226" t="s">
        <v>153</v>
      </c>
      <c r="AU176" s="226" t="s">
        <v>85</v>
      </c>
      <c r="AY176" s="20" t="s">
        <v>151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20" t="s">
        <v>83</v>
      </c>
      <c r="BK176" s="227">
        <f>ROUND(I176*H176,2)</f>
        <v>0</v>
      </c>
      <c r="BL176" s="20" t="s">
        <v>158</v>
      </c>
      <c r="BM176" s="226" t="s">
        <v>298</v>
      </c>
    </row>
    <row r="177" s="2" customFormat="1">
      <c r="A177" s="41"/>
      <c r="B177" s="42"/>
      <c r="C177" s="43"/>
      <c r="D177" s="228" t="s">
        <v>160</v>
      </c>
      <c r="E177" s="43"/>
      <c r="F177" s="229" t="s">
        <v>299</v>
      </c>
      <c r="G177" s="43"/>
      <c r="H177" s="43"/>
      <c r="I177" s="230"/>
      <c r="J177" s="43"/>
      <c r="K177" s="43"/>
      <c r="L177" s="47"/>
      <c r="M177" s="231"/>
      <c r="N177" s="232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160</v>
      </c>
      <c r="AU177" s="20" t="s">
        <v>85</v>
      </c>
    </row>
    <row r="178" s="2" customFormat="1" ht="33" customHeight="1">
      <c r="A178" s="41"/>
      <c r="B178" s="42"/>
      <c r="C178" s="215" t="s">
        <v>300</v>
      </c>
      <c r="D178" s="215" t="s">
        <v>153</v>
      </c>
      <c r="E178" s="216" t="s">
        <v>301</v>
      </c>
      <c r="F178" s="217" t="s">
        <v>302</v>
      </c>
      <c r="G178" s="218" t="s">
        <v>193</v>
      </c>
      <c r="H178" s="219">
        <v>210.19999999999999</v>
      </c>
      <c r="I178" s="220"/>
      <c r="J178" s="221">
        <f>ROUND(I178*H178,2)</f>
        <v>0</v>
      </c>
      <c r="K178" s="217" t="s">
        <v>157</v>
      </c>
      <c r="L178" s="47"/>
      <c r="M178" s="222" t="s">
        <v>19</v>
      </c>
      <c r="N178" s="223" t="s">
        <v>46</v>
      </c>
      <c r="O178" s="87"/>
      <c r="P178" s="224">
        <f>O178*H178</f>
        <v>0</v>
      </c>
      <c r="Q178" s="224">
        <v>0.0013600000000000001</v>
      </c>
      <c r="R178" s="224">
        <f>Q178*H178</f>
        <v>0.28587200000000001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158</v>
      </c>
      <c r="AT178" s="226" t="s">
        <v>153</v>
      </c>
      <c r="AU178" s="226" t="s">
        <v>85</v>
      </c>
      <c r="AY178" s="20" t="s">
        <v>151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83</v>
      </c>
      <c r="BK178" s="227">
        <f>ROUND(I178*H178,2)</f>
        <v>0</v>
      </c>
      <c r="BL178" s="20" t="s">
        <v>158</v>
      </c>
      <c r="BM178" s="226" t="s">
        <v>303</v>
      </c>
    </row>
    <row r="179" s="2" customFormat="1">
      <c r="A179" s="41"/>
      <c r="B179" s="42"/>
      <c r="C179" s="43"/>
      <c r="D179" s="228" t="s">
        <v>160</v>
      </c>
      <c r="E179" s="43"/>
      <c r="F179" s="229" t="s">
        <v>304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160</v>
      </c>
      <c r="AU179" s="20" t="s">
        <v>85</v>
      </c>
    </row>
    <row r="180" s="2" customFormat="1" ht="37.8" customHeight="1">
      <c r="A180" s="41"/>
      <c r="B180" s="42"/>
      <c r="C180" s="215" t="s">
        <v>305</v>
      </c>
      <c r="D180" s="215" t="s">
        <v>153</v>
      </c>
      <c r="E180" s="216" t="s">
        <v>306</v>
      </c>
      <c r="F180" s="217" t="s">
        <v>307</v>
      </c>
      <c r="G180" s="218" t="s">
        <v>193</v>
      </c>
      <c r="H180" s="219">
        <v>31.199999999999999</v>
      </c>
      <c r="I180" s="220"/>
      <c r="J180" s="221">
        <f>ROUND(I180*H180,2)</f>
        <v>0</v>
      </c>
      <c r="K180" s="217" t="s">
        <v>157</v>
      </c>
      <c r="L180" s="47"/>
      <c r="M180" s="222" t="s">
        <v>19</v>
      </c>
      <c r="N180" s="223" t="s">
        <v>46</v>
      </c>
      <c r="O180" s="87"/>
      <c r="P180" s="224">
        <f>O180*H180</f>
        <v>0</v>
      </c>
      <c r="Q180" s="224">
        <v>0.00139</v>
      </c>
      <c r="R180" s="224">
        <f>Q180*H180</f>
        <v>0.043367999999999997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158</v>
      </c>
      <c r="AT180" s="226" t="s">
        <v>153</v>
      </c>
      <c r="AU180" s="226" t="s">
        <v>85</v>
      </c>
      <c r="AY180" s="20" t="s">
        <v>151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83</v>
      </c>
      <c r="BK180" s="227">
        <f>ROUND(I180*H180,2)</f>
        <v>0</v>
      </c>
      <c r="BL180" s="20" t="s">
        <v>158</v>
      </c>
      <c r="BM180" s="226" t="s">
        <v>308</v>
      </c>
    </row>
    <row r="181" s="2" customFormat="1">
      <c r="A181" s="41"/>
      <c r="B181" s="42"/>
      <c r="C181" s="43"/>
      <c r="D181" s="228" t="s">
        <v>160</v>
      </c>
      <c r="E181" s="43"/>
      <c r="F181" s="229" t="s">
        <v>309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160</v>
      </c>
      <c r="AU181" s="20" t="s">
        <v>85</v>
      </c>
    </row>
    <row r="182" s="2" customFormat="1" ht="37.8" customHeight="1">
      <c r="A182" s="41"/>
      <c r="B182" s="42"/>
      <c r="C182" s="215" t="s">
        <v>310</v>
      </c>
      <c r="D182" s="215" t="s">
        <v>153</v>
      </c>
      <c r="E182" s="216" t="s">
        <v>311</v>
      </c>
      <c r="F182" s="217" t="s">
        <v>312</v>
      </c>
      <c r="G182" s="218" t="s">
        <v>193</v>
      </c>
      <c r="H182" s="219">
        <v>210.19999999999999</v>
      </c>
      <c r="I182" s="220"/>
      <c r="J182" s="221">
        <f>ROUND(I182*H182,2)</f>
        <v>0</v>
      </c>
      <c r="K182" s="217" t="s">
        <v>157</v>
      </c>
      <c r="L182" s="47"/>
      <c r="M182" s="222" t="s">
        <v>19</v>
      </c>
      <c r="N182" s="223" t="s">
        <v>46</v>
      </c>
      <c r="O182" s="87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158</v>
      </c>
      <c r="AT182" s="226" t="s">
        <v>153</v>
      </c>
      <c r="AU182" s="226" t="s">
        <v>85</v>
      </c>
      <c r="AY182" s="20" t="s">
        <v>151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83</v>
      </c>
      <c r="BK182" s="227">
        <f>ROUND(I182*H182,2)</f>
        <v>0</v>
      </c>
      <c r="BL182" s="20" t="s">
        <v>158</v>
      </c>
      <c r="BM182" s="226" t="s">
        <v>313</v>
      </c>
    </row>
    <row r="183" s="2" customFormat="1">
      <c r="A183" s="41"/>
      <c r="B183" s="42"/>
      <c r="C183" s="43"/>
      <c r="D183" s="228" t="s">
        <v>160</v>
      </c>
      <c r="E183" s="43"/>
      <c r="F183" s="229" t="s">
        <v>314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160</v>
      </c>
      <c r="AU183" s="20" t="s">
        <v>85</v>
      </c>
    </row>
    <row r="184" s="2" customFormat="1" ht="44.25" customHeight="1">
      <c r="A184" s="41"/>
      <c r="B184" s="42"/>
      <c r="C184" s="215" t="s">
        <v>315</v>
      </c>
      <c r="D184" s="215" t="s">
        <v>153</v>
      </c>
      <c r="E184" s="216" t="s">
        <v>316</v>
      </c>
      <c r="F184" s="217" t="s">
        <v>317</v>
      </c>
      <c r="G184" s="218" t="s">
        <v>193</v>
      </c>
      <c r="H184" s="219">
        <v>31.199999999999999</v>
      </c>
      <c r="I184" s="220"/>
      <c r="J184" s="221">
        <f>ROUND(I184*H184,2)</f>
        <v>0</v>
      </c>
      <c r="K184" s="217" t="s">
        <v>157</v>
      </c>
      <c r="L184" s="47"/>
      <c r="M184" s="222" t="s">
        <v>19</v>
      </c>
      <c r="N184" s="223" t="s">
        <v>46</v>
      </c>
      <c r="O184" s="87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158</v>
      </c>
      <c r="AT184" s="226" t="s">
        <v>153</v>
      </c>
      <c r="AU184" s="226" t="s">
        <v>85</v>
      </c>
      <c r="AY184" s="20" t="s">
        <v>151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83</v>
      </c>
      <c r="BK184" s="227">
        <f>ROUND(I184*H184,2)</f>
        <v>0</v>
      </c>
      <c r="BL184" s="20" t="s">
        <v>158</v>
      </c>
      <c r="BM184" s="226" t="s">
        <v>318</v>
      </c>
    </row>
    <row r="185" s="2" customFormat="1">
      <c r="A185" s="41"/>
      <c r="B185" s="42"/>
      <c r="C185" s="43"/>
      <c r="D185" s="228" t="s">
        <v>160</v>
      </c>
      <c r="E185" s="43"/>
      <c r="F185" s="229" t="s">
        <v>319</v>
      </c>
      <c r="G185" s="43"/>
      <c r="H185" s="43"/>
      <c r="I185" s="230"/>
      <c r="J185" s="43"/>
      <c r="K185" s="43"/>
      <c r="L185" s="47"/>
      <c r="M185" s="231"/>
      <c r="N185" s="232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160</v>
      </c>
      <c r="AU185" s="20" t="s">
        <v>85</v>
      </c>
    </row>
    <row r="186" s="2" customFormat="1" ht="62.7" customHeight="1">
      <c r="A186" s="41"/>
      <c r="B186" s="42"/>
      <c r="C186" s="215" t="s">
        <v>320</v>
      </c>
      <c r="D186" s="215" t="s">
        <v>153</v>
      </c>
      <c r="E186" s="216" t="s">
        <v>321</v>
      </c>
      <c r="F186" s="217" t="s">
        <v>322</v>
      </c>
      <c r="G186" s="218" t="s">
        <v>193</v>
      </c>
      <c r="H186" s="219">
        <v>1289.685</v>
      </c>
      <c r="I186" s="220"/>
      <c r="J186" s="221">
        <f>ROUND(I186*H186,2)</f>
        <v>0</v>
      </c>
      <c r="K186" s="217" t="s">
        <v>157</v>
      </c>
      <c r="L186" s="47"/>
      <c r="M186" s="222" t="s">
        <v>19</v>
      </c>
      <c r="N186" s="223" t="s">
        <v>46</v>
      </c>
      <c r="O186" s="87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158</v>
      </c>
      <c r="AT186" s="226" t="s">
        <v>153</v>
      </c>
      <c r="AU186" s="226" t="s">
        <v>85</v>
      </c>
      <c r="AY186" s="20" t="s">
        <v>151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0" t="s">
        <v>83</v>
      </c>
      <c r="BK186" s="227">
        <f>ROUND(I186*H186,2)</f>
        <v>0</v>
      </c>
      <c r="BL186" s="20" t="s">
        <v>158</v>
      </c>
      <c r="BM186" s="226" t="s">
        <v>323</v>
      </c>
    </row>
    <row r="187" s="2" customFormat="1">
      <c r="A187" s="41"/>
      <c r="B187" s="42"/>
      <c r="C187" s="43"/>
      <c r="D187" s="228" t="s">
        <v>160</v>
      </c>
      <c r="E187" s="43"/>
      <c r="F187" s="229" t="s">
        <v>324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160</v>
      </c>
      <c r="AU187" s="20" t="s">
        <v>85</v>
      </c>
    </row>
    <row r="188" s="13" customFormat="1">
      <c r="A188" s="13"/>
      <c r="B188" s="233"/>
      <c r="C188" s="234"/>
      <c r="D188" s="235" t="s">
        <v>173</v>
      </c>
      <c r="E188" s="236" t="s">
        <v>19</v>
      </c>
      <c r="F188" s="237" t="s">
        <v>325</v>
      </c>
      <c r="G188" s="234"/>
      <c r="H188" s="238">
        <v>369.83800000000002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173</v>
      </c>
      <c r="AU188" s="244" t="s">
        <v>85</v>
      </c>
      <c r="AV188" s="13" t="s">
        <v>85</v>
      </c>
      <c r="AW188" s="13" t="s">
        <v>36</v>
      </c>
      <c r="AX188" s="13" t="s">
        <v>75</v>
      </c>
      <c r="AY188" s="244" t="s">
        <v>151</v>
      </c>
    </row>
    <row r="189" s="13" customFormat="1">
      <c r="A189" s="13"/>
      <c r="B189" s="233"/>
      <c r="C189" s="234"/>
      <c r="D189" s="235" t="s">
        <v>173</v>
      </c>
      <c r="E189" s="236" t="s">
        <v>19</v>
      </c>
      <c r="F189" s="237" t="s">
        <v>326</v>
      </c>
      <c r="G189" s="234"/>
      <c r="H189" s="238">
        <v>-215.941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173</v>
      </c>
      <c r="AU189" s="244" t="s">
        <v>85</v>
      </c>
      <c r="AV189" s="13" t="s">
        <v>85</v>
      </c>
      <c r="AW189" s="13" t="s">
        <v>36</v>
      </c>
      <c r="AX189" s="13" t="s">
        <v>75</v>
      </c>
      <c r="AY189" s="244" t="s">
        <v>151</v>
      </c>
    </row>
    <row r="190" s="15" customFormat="1">
      <c r="A190" s="15"/>
      <c r="B190" s="256"/>
      <c r="C190" s="257"/>
      <c r="D190" s="235" t="s">
        <v>173</v>
      </c>
      <c r="E190" s="258" t="s">
        <v>19</v>
      </c>
      <c r="F190" s="259" t="s">
        <v>327</v>
      </c>
      <c r="G190" s="257"/>
      <c r="H190" s="260">
        <v>153.89699999999999</v>
      </c>
      <c r="I190" s="261"/>
      <c r="J190" s="257"/>
      <c r="K190" s="257"/>
      <c r="L190" s="262"/>
      <c r="M190" s="263"/>
      <c r="N190" s="264"/>
      <c r="O190" s="264"/>
      <c r="P190" s="264"/>
      <c r="Q190" s="264"/>
      <c r="R190" s="264"/>
      <c r="S190" s="264"/>
      <c r="T190" s="26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6" t="s">
        <v>173</v>
      </c>
      <c r="AU190" s="266" t="s">
        <v>85</v>
      </c>
      <c r="AV190" s="15" t="s">
        <v>167</v>
      </c>
      <c r="AW190" s="15" t="s">
        <v>36</v>
      </c>
      <c r="AX190" s="15" t="s">
        <v>75</v>
      </c>
      <c r="AY190" s="266" t="s">
        <v>151</v>
      </c>
    </row>
    <row r="191" s="13" customFormat="1">
      <c r="A191" s="13"/>
      <c r="B191" s="233"/>
      <c r="C191" s="234"/>
      <c r="D191" s="235" t="s">
        <v>173</v>
      </c>
      <c r="E191" s="236" t="s">
        <v>19</v>
      </c>
      <c r="F191" s="237" t="s">
        <v>328</v>
      </c>
      <c r="G191" s="234"/>
      <c r="H191" s="238">
        <v>567.89400000000001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173</v>
      </c>
      <c r="AU191" s="244" t="s">
        <v>85</v>
      </c>
      <c r="AV191" s="13" t="s">
        <v>85</v>
      </c>
      <c r="AW191" s="13" t="s">
        <v>36</v>
      </c>
      <c r="AX191" s="13" t="s">
        <v>75</v>
      </c>
      <c r="AY191" s="244" t="s">
        <v>151</v>
      </c>
    </row>
    <row r="192" s="13" customFormat="1">
      <c r="A192" s="13"/>
      <c r="B192" s="233"/>
      <c r="C192" s="234"/>
      <c r="D192" s="235" t="s">
        <v>173</v>
      </c>
      <c r="E192" s="236" t="s">
        <v>19</v>
      </c>
      <c r="F192" s="237" t="s">
        <v>329</v>
      </c>
      <c r="G192" s="234"/>
      <c r="H192" s="238">
        <v>567.89400000000001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173</v>
      </c>
      <c r="AU192" s="244" t="s">
        <v>85</v>
      </c>
      <c r="AV192" s="13" t="s">
        <v>85</v>
      </c>
      <c r="AW192" s="13" t="s">
        <v>36</v>
      </c>
      <c r="AX192" s="13" t="s">
        <v>75</v>
      </c>
      <c r="AY192" s="244" t="s">
        <v>151</v>
      </c>
    </row>
    <row r="193" s="14" customFormat="1">
      <c r="A193" s="14"/>
      <c r="B193" s="245"/>
      <c r="C193" s="246"/>
      <c r="D193" s="235" t="s">
        <v>173</v>
      </c>
      <c r="E193" s="247" t="s">
        <v>19</v>
      </c>
      <c r="F193" s="248" t="s">
        <v>177</v>
      </c>
      <c r="G193" s="246"/>
      <c r="H193" s="249">
        <v>1289.685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173</v>
      </c>
      <c r="AU193" s="255" t="s">
        <v>85</v>
      </c>
      <c r="AV193" s="14" t="s">
        <v>158</v>
      </c>
      <c r="AW193" s="14" t="s">
        <v>36</v>
      </c>
      <c r="AX193" s="14" t="s">
        <v>83</v>
      </c>
      <c r="AY193" s="255" t="s">
        <v>151</v>
      </c>
    </row>
    <row r="194" s="2" customFormat="1" ht="62.7" customHeight="1">
      <c r="A194" s="41"/>
      <c r="B194" s="42"/>
      <c r="C194" s="215" t="s">
        <v>330</v>
      </c>
      <c r="D194" s="215" t="s">
        <v>153</v>
      </c>
      <c r="E194" s="216" t="s">
        <v>331</v>
      </c>
      <c r="F194" s="217" t="s">
        <v>332</v>
      </c>
      <c r="G194" s="218" t="s">
        <v>193</v>
      </c>
      <c r="H194" s="219">
        <v>215.941</v>
      </c>
      <c r="I194" s="220"/>
      <c r="J194" s="221">
        <f>ROUND(I194*H194,2)</f>
        <v>0</v>
      </c>
      <c r="K194" s="217" t="s">
        <v>157</v>
      </c>
      <c r="L194" s="47"/>
      <c r="M194" s="222" t="s">
        <v>19</v>
      </c>
      <c r="N194" s="223" t="s">
        <v>46</v>
      </c>
      <c r="O194" s="87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158</v>
      </c>
      <c r="AT194" s="226" t="s">
        <v>153</v>
      </c>
      <c r="AU194" s="226" t="s">
        <v>85</v>
      </c>
      <c r="AY194" s="20" t="s">
        <v>151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83</v>
      </c>
      <c r="BK194" s="227">
        <f>ROUND(I194*H194,2)</f>
        <v>0</v>
      </c>
      <c r="BL194" s="20" t="s">
        <v>158</v>
      </c>
      <c r="BM194" s="226" t="s">
        <v>333</v>
      </c>
    </row>
    <row r="195" s="2" customFormat="1">
      <c r="A195" s="41"/>
      <c r="B195" s="42"/>
      <c r="C195" s="43"/>
      <c r="D195" s="228" t="s">
        <v>160</v>
      </c>
      <c r="E195" s="43"/>
      <c r="F195" s="229" t="s">
        <v>334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160</v>
      </c>
      <c r="AU195" s="20" t="s">
        <v>85</v>
      </c>
    </row>
    <row r="196" s="2" customFormat="1" ht="44.25" customHeight="1">
      <c r="A196" s="41"/>
      <c r="B196" s="42"/>
      <c r="C196" s="215" t="s">
        <v>335</v>
      </c>
      <c r="D196" s="215" t="s">
        <v>153</v>
      </c>
      <c r="E196" s="216" t="s">
        <v>336</v>
      </c>
      <c r="F196" s="217" t="s">
        <v>337</v>
      </c>
      <c r="G196" s="218" t="s">
        <v>193</v>
      </c>
      <c r="H196" s="219">
        <v>567.89400000000001</v>
      </c>
      <c r="I196" s="220"/>
      <c r="J196" s="221">
        <f>ROUND(I196*H196,2)</f>
        <v>0</v>
      </c>
      <c r="K196" s="217" t="s">
        <v>157</v>
      </c>
      <c r="L196" s="47"/>
      <c r="M196" s="222" t="s">
        <v>19</v>
      </c>
      <c r="N196" s="223" t="s">
        <v>46</v>
      </c>
      <c r="O196" s="87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6" t="s">
        <v>158</v>
      </c>
      <c r="AT196" s="226" t="s">
        <v>153</v>
      </c>
      <c r="AU196" s="226" t="s">
        <v>85</v>
      </c>
      <c r="AY196" s="20" t="s">
        <v>151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20" t="s">
        <v>83</v>
      </c>
      <c r="BK196" s="227">
        <f>ROUND(I196*H196,2)</f>
        <v>0</v>
      </c>
      <c r="BL196" s="20" t="s">
        <v>158</v>
      </c>
      <c r="BM196" s="226" t="s">
        <v>338</v>
      </c>
    </row>
    <row r="197" s="2" customFormat="1">
      <c r="A197" s="41"/>
      <c r="B197" s="42"/>
      <c r="C197" s="43"/>
      <c r="D197" s="228" t="s">
        <v>160</v>
      </c>
      <c r="E197" s="43"/>
      <c r="F197" s="229" t="s">
        <v>339</v>
      </c>
      <c r="G197" s="43"/>
      <c r="H197" s="43"/>
      <c r="I197" s="230"/>
      <c r="J197" s="43"/>
      <c r="K197" s="43"/>
      <c r="L197" s="47"/>
      <c r="M197" s="231"/>
      <c r="N197" s="232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160</v>
      </c>
      <c r="AU197" s="20" t="s">
        <v>85</v>
      </c>
    </row>
    <row r="198" s="13" customFormat="1">
      <c r="A198" s="13"/>
      <c r="B198" s="233"/>
      <c r="C198" s="234"/>
      <c r="D198" s="235" t="s">
        <v>173</v>
      </c>
      <c r="E198" s="236" t="s">
        <v>19</v>
      </c>
      <c r="F198" s="237" t="s">
        <v>340</v>
      </c>
      <c r="G198" s="234"/>
      <c r="H198" s="238">
        <v>567.89400000000001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173</v>
      </c>
      <c r="AU198" s="244" t="s">
        <v>85</v>
      </c>
      <c r="AV198" s="13" t="s">
        <v>85</v>
      </c>
      <c r="AW198" s="13" t="s">
        <v>36</v>
      </c>
      <c r="AX198" s="13" t="s">
        <v>83</v>
      </c>
      <c r="AY198" s="244" t="s">
        <v>151</v>
      </c>
    </row>
    <row r="199" s="2" customFormat="1" ht="37.8" customHeight="1">
      <c r="A199" s="41"/>
      <c r="B199" s="42"/>
      <c r="C199" s="215" t="s">
        <v>341</v>
      </c>
      <c r="D199" s="215" t="s">
        <v>153</v>
      </c>
      <c r="E199" s="216" t="s">
        <v>342</v>
      </c>
      <c r="F199" s="217" t="s">
        <v>343</v>
      </c>
      <c r="G199" s="218" t="s">
        <v>193</v>
      </c>
      <c r="H199" s="219">
        <v>937.73199999999997</v>
      </c>
      <c r="I199" s="220"/>
      <c r="J199" s="221">
        <f>ROUND(I199*H199,2)</f>
        <v>0</v>
      </c>
      <c r="K199" s="217" t="s">
        <v>157</v>
      </c>
      <c r="L199" s="47"/>
      <c r="M199" s="222" t="s">
        <v>19</v>
      </c>
      <c r="N199" s="223" t="s">
        <v>46</v>
      </c>
      <c r="O199" s="87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158</v>
      </c>
      <c r="AT199" s="226" t="s">
        <v>153</v>
      </c>
      <c r="AU199" s="226" t="s">
        <v>85</v>
      </c>
      <c r="AY199" s="20" t="s">
        <v>151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83</v>
      </c>
      <c r="BK199" s="227">
        <f>ROUND(I199*H199,2)</f>
        <v>0</v>
      </c>
      <c r="BL199" s="20" t="s">
        <v>158</v>
      </c>
      <c r="BM199" s="226" t="s">
        <v>344</v>
      </c>
    </row>
    <row r="200" s="2" customFormat="1">
      <c r="A200" s="41"/>
      <c r="B200" s="42"/>
      <c r="C200" s="43"/>
      <c r="D200" s="228" t="s">
        <v>160</v>
      </c>
      <c r="E200" s="43"/>
      <c r="F200" s="229" t="s">
        <v>345</v>
      </c>
      <c r="G200" s="43"/>
      <c r="H200" s="43"/>
      <c r="I200" s="230"/>
      <c r="J200" s="43"/>
      <c r="K200" s="43"/>
      <c r="L200" s="47"/>
      <c r="M200" s="231"/>
      <c r="N200" s="232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160</v>
      </c>
      <c r="AU200" s="20" t="s">
        <v>85</v>
      </c>
    </row>
    <row r="201" s="13" customFormat="1">
      <c r="A201" s="13"/>
      <c r="B201" s="233"/>
      <c r="C201" s="234"/>
      <c r="D201" s="235" t="s">
        <v>173</v>
      </c>
      <c r="E201" s="236" t="s">
        <v>19</v>
      </c>
      <c r="F201" s="237" t="s">
        <v>346</v>
      </c>
      <c r="G201" s="234"/>
      <c r="H201" s="238">
        <v>369.83800000000002</v>
      </c>
      <c r="I201" s="239"/>
      <c r="J201" s="234"/>
      <c r="K201" s="234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173</v>
      </c>
      <c r="AU201" s="244" t="s">
        <v>85</v>
      </c>
      <c r="AV201" s="13" t="s">
        <v>85</v>
      </c>
      <c r="AW201" s="13" t="s">
        <v>36</v>
      </c>
      <c r="AX201" s="13" t="s">
        <v>75</v>
      </c>
      <c r="AY201" s="244" t="s">
        <v>151</v>
      </c>
    </row>
    <row r="202" s="13" customFormat="1">
      <c r="A202" s="13"/>
      <c r="B202" s="233"/>
      <c r="C202" s="234"/>
      <c r="D202" s="235" t="s">
        <v>173</v>
      </c>
      <c r="E202" s="236" t="s">
        <v>19</v>
      </c>
      <c r="F202" s="237" t="s">
        <v>347</v>
      </c>
      <c r="G202" s="234"/>
      <c r="H202" s="238">
        <v>567.89400000000001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173</v>
      </c>
      <c r="AU202" s="244" t="s">
        <v>85</v>
      </c>
      <c r="AV202" s="13" t="s">
        <v>85</v>
      </c>
      <c r="AW202" s="13" t="s">
        <v>36</v>
      </c>
      <c r="AX202" s="13" t="s">
        <v>75</v>
      </c>
      <c r="AY202" s="244" t="s">
        <v>151</v>
      </c>
    </row>
    <row r="203" s="14" customFormat="1">
      <c r="A203" s="14"/>
      <c r="B203" s="245"/>
      <c r="C203" s="246"/>
      <c r="D203" s="235" t="s">
        <v>173</v>
      </c>
      <c r="E203" s="247" t="s">
        <v>19</v>
      </c>
      <c r="F203" s="248" t="s">
        <v>177</v>
      </c>
      <c r="G203" s="246"/>
      <c r="H203" s="249">
        <v>937.73199999999997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173</v>
      </c>
      <c r="AU203" s="255" t="s">
        <v>85</v>
      </c>
      <c r="AV203" s="14" t="s">
        <v>158</v>
      </c>
      <c r="AW203" s="14" t="s">
        <v>36</v>
      </c>
      <c r="AX203" s="14" t="s">
        <v>83</v>
      </c>
      <c r="AY203" s="255" t="s">
        <v>151</v>
      </c>
    </row>
    <row r="204" s="2" customFormat="1" ht="44.25" customHeight="1">
      <c r="A204" s="41"/>
      <c r="B204" s="42"/>
      <c r="C204" s="215" t="s">
        <v>348</v>
      </c>
      <c r="D204" s="215" t="s">
        <v>153</v>
      </c>
      <c r="E204" s="216" t="s">
        <v>349</v>
      </c>
      <c r="F204" s="217" t="s">
        <v>350</v>
      </c>
      <c r="G204" s="218" t="s">
        <v>351</v>
      </c>
      <c r="H204" s="219">
        <v>1687.9179999999999</v>
      </c>
      <c r="I204" s="220"/>
      <c r="J204" s="221">
        <f>ROUND(I204*H204,2)</f>
        <v>0</v>
      </c>
      <c r="K204" s="217" t="s">
        <v>157</v>
      </c>
      <c r="L204" s="47"/>
      <c r="M204" s="222" t="s">
        <v>19</v>
      </c>
      <c r="N204" s="223" t="s">
        <v>46</v>
      </c>
      <c r="O204" s="87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158</v>
      </c>
      <c r="AT204" s="226" t="s">
        <v>153</v>
      </c>
      <c r="AU204" s="226" t="s">
        <v>85</v>
      </c>
      <c r="AY204" s="20" t="s">
        <v>151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83</v>
      </c>
      <c r="BK204" s="227">
        <f>ROUND(I204*H204,2)</f>
        <v>0</v>
      </c>
      <c r="BL204" s="20" t="s">
        <v>158</v>
      </c>
      <c r="BM204" s="226" t="s">
        <v>352</v>
      </c>
    </row>
    <row r="205" s="2" customFormat="1">
      <c r="A205" s="41"/>
      <c r="B205" s="42"/>
      <c r="C205" s="43"/>
      <c r="D205" s="228" t="s">
        <v>160</v>
      </c>
      <c r="E205" s="43"/>
      <c r="F205" s="229" t="s">
        <v>353</v>
      </c>
      <c r="G205" s="43"/>
      <c r="H205" s="43"/>
      <c r="I205" s="230"/>
      <c r="J205" s="43"/>
      <c r="K205" s="43"/>
      <c r="L205" s="47"/>
      <c r="M205" s="231"/>
      <c r="N205" s="232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160</v>
      </c>
      <c r="AU205" s="20" t="s">
        <v>85</v>
      </c>
    </row>
    <row r="206" s="13" customFormat="1">
      <c r="A206" s="13"/>
      <c r="B206" s="233"/>
      <c r="C206" s="234"/>
      <c r="D206" s="235" t="s">
        <v>173</v>
      </c>
      <c r="E206" s="234"/>
      <c r="F206" s="237" t="s">
        <v>354</v>
      </c>
      <c r="G206" s="234"/>
      <c r="H206" s="238">
        <v>1687.9179999999999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173</v>
      </c>
      <c r="AU206" s="244" t="s">
        <v>85</v>
      </c>
      <c r="AV206" s="13" t="s">
        <v>85</v>
      </c>
      <c r="AW206" s="13" t="s">
        <v>4</v>
      </c>
      <c r="AX206" s="13" t="s">
        <v>83</v>
      </c>
      <c r="AY206" s="244" t="s">
        <v>151</v>
      </c>
    </row>
    <row r="207" s="2" customFormat="1" ht="44.25" customHeight="1">
      <c r="A207" s="41"/>
      <c r="B207" s="42"/>
      <c r="C207" s="215" t="s">
        <v>355</v>
      </c>
      <c r="D207" s="215" t="s">
        <v>153</v>
      </c>
      <c r="E207" s="216" t="s">
        <v>356</v>
      </c>
      <c r="F207" s="217" t="s">
        <v>357</v>
      </c>
      <c r="G207" s="218" t="s">
        <v>193</v>
      </c>
      <c r="H207" s="219">
        <v>709.86699999999996</v>
      </c>
      <c r="I207" s="220"/>
      <c r="J207" s="221">
        <f>ROUND(I207*H207,2)</f>
        <v>0</v>
      </c>
      <c r="K207" s="217" t="s">
        <v>157</v>
      </c>
      <c r="L207" s="47"/>
      <c r="M207" s="222" t="s">
        <v>19</v>
      </c>
      <c r="N207" s="223" t="s">
        <v>46</v>
      </c>
      <c r="O207" s="87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158</v>
      </c>
      <c r="AT207" s="226" t="s">
        <v>153</v>
      </c>
      <c r="AU207" s="226" t="s">
        <v>85</v>
      </c>
      <c r="AY207" s="20" t="s">
        <v>151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83</v>
      </c>
      <c r="BK207" s="227">
        <f>ROUND(I207*H207,2)</f>
        <v>0</v>
      </c>
      <c r="BL207" s="20" t="s">
        <v>158</v>
      </c>
      <c r="BM207" s="226" t="s">
        <v>358</v>
      </c>
    </row>
    <row r="208" s="2" customFormat="1">
      <c r="A208" s="41"/>
      <c r="B208" s="42"/>
      <c r="C208" s="43"/>
      <c r="D208" s="228" t="s">
        <v>160</v>
      </c>
      <c r="E208" s="43"/>
      <c r="F208" s="229" t="s">
        <v>359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160</v>
      </c>
      <c r="AU208" s="20" t="s">
        <v>85</v>
      </c>
    </row>
    <row r="209" s="13" customFormat="1">
      <c r="A209" s="13"/>
      <c r="B209" s="233"/>
      <c r="C209" s="234"/>
      <c r="D209" s="235" t="s">
        <v>173</v>
      </c>
      <c r="E209" s="236" t="s">
        <v>19</v>
      </c>
      <c r="F209" s="237" t="s">
        <v>360</v>
      </c>
      <c r="G209" s="234"/>
      <c r="H209" s="238">
        <v>1079.7049999999999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173</v>
      </c>
      <c r="AU209" s="244" t="s">
        <v>85</v>
      </c>
      <c r="AV209" s="13" t="s">
        <v>85</v>
      </c>
      <c r="AW209" s="13" t="s">
        <v>36</v>
      </c>
      <c r="AX209" s="13" t="s">
        <v>75</v>
      </c>
      <c r="AY209" s="244" t="s">
        <v>151</v>
      </c>
    </row>
    <row r="210" s="13" customFormat="1">
      <c r="A210" s="13"/>
      <c r="B210" s="233"/>
      <c r="C210" s="234"/>
      <c r="D210" s="235" t="s">
        <v>173</v>
      </c>
      <c r="E210" s="236" t="s">
        <v>19</v>
      </c>
      <c r="F210" s="237" t="s">
        <v>361</v>
      </c>
      <c r="G210" s="234"/>
      <c r="H210" s="238">
        <v>-369.83800000000002</v>
      </c>
      <c r="I210" s="239"/>
      <c r="J210" s="234"/>
      <c r="K210" s="234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173</v>
      </c>
      <c r="AU210" s="244" t="s">
        <v>85</v>
      </c>
      <c r="AV210" s="13" t="s">
        <v>85</v>
      </c>
      <c r="AW210" s="13" t="s">
        <v>36</v>
      </c>
      <c r="AX210" s="13" t="s">
        <v>75</v>
      </c>
      <c r="AY210" s="244" t="s">
        <v>151</v>
      </c>
    </row>
    <row r="211" s="14" customFormat="1">
      <c r="A211" s="14"/>
      <c r="B211" s="245"/>
      <c r="C211" s="246"/>
      <c r="D211" s="235" t="s">
        <v>173</v>
      </c>
      <c r="E211" s="247" t="s">
        <v>19</v>
      </c>
      <c r="F211" s="248" t="s">
        <v>177</v>
      </c>
      <c r="G211" s="246"/>
      <c r="H211" s="249">
        <v>709.86699999999996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173</v>
      </c>
      <c r="AU211" s="255" t="s">
        <v>85</v>
      </c>
      <c r="AV211" s="14" t="s">
        <v>158</v>
      </c>
      <c r="AW211" s="14" t="s">
        <v>36</v>
      </c>
      <c r="AX211" s="14" t="s">
        <v>83</v>
      </c>
      <c r="AY211" s="255" t="s">
        <v>151</v>
      </c>
    </row>
    <row r="212" s="2" customFormat="1" ht="16.5" customHeight="1">
      <c r="A212" s="41"/>
      <c r="B212" s="42"/>
      <c r="C212" s="267" t="s">
        <v>362</v>
      </c>
      <c r="D212" s="267" t="s">
        <v>363</v>
      </c>
      <c r="E212" s="268" t="s">
        <v>364</v>
      </c>
      <c r="F212" s="269" t="s">
        <v>365</v>
      </c>
      <c r="G212" s="270" t="s">
        <v>351</v>
      </c>
      <c r="H212" s="271">
        <v>1078.999</v>
      </c>
      <c r="I212" s="272"/>
      <c r="J212" s="273">
        <f>ROUND(I212*H212,2)</f>
        <v>0</v>
      </c>
      <c r="K212" s="269" t="s">
        <v>157</v>
      </c>
      <c r="L212" s="274"/>
      <c r="M212" s="275" t="s">
        <v>19</v>
      </c>
      <c r="N212" s="276" t="s">
        <v>46</v>
      </c>
      <c r="O212" s="87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204</v>
      </c>
      <c r="AT212" s="226" t="s">
        <v>363</v>
      </c>
      <c r="AU212" s="226" t="s">
        <v>85</v>
      </c>
      <c r="AY212" s="20" t="s">
        <v>151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20" t="s">
        <v>83</v>
      </c>
      <c r="BK212" s="227">
        <f>ROUND(I212*H212,2)</f>
        <v>0</v>
      </c>
      <c r="BL212" s="20" t="s">
        <v>158</v>
      </c>
      <c r="BM212" s="226" t="s">
        <v>366</v>
      </c>
    </row>
    <row r="213" s="13" customFormat="1">
      <c r="A213" s="13"/>
      <c r="B213" s="233"/>
      <c r="C213" s="234"/>
      <c r="D213" s="235" t="s">
        <v>173</v>
      </c>
      <c r="E213" s="236" t="s">
        <v>19</v>
      </c>
      <c r="F213" s="237" t="s">
        <v>367</v>
      </c>
      <c r="G213" s="234"/>
      <c r="H213" s="238">
        <v>567.89400000000001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173</v>
      </c>
      <c r="AU213" s="244" t="s">
        <v>85</v>
      </c>
      <c r="AV213" s="13" t="s">
        <v>85</v>
      </c>
      <c r="AW213" s="13" t="s">
        <v>36</v>
      </c>
      <c r="AX213" s="13" t="s">
        <v>83</v>
      </c>
      <c r="AY213" s="244" t="s">
        <v>151</v>
      </c>
    </row>
    <row r="214" s="13" customFormat="1">
      <c r="A214" s="13"/>
      <c r="B214" s="233"/>
      <c r="C214" s="234"/>
      <c r="D214" s="235" t="s">
        <v>173</v>
      </c>
      <c r="E214" s="234"/>
      <c r="F214" s="237" t="s">
        <v>368</v>
      </c>
      <c r="G214" s="234"/>
      <c r="H214" s="238">
        <v>1078.999</v>
      </c>
      <c r="I214" s="239"/>
      <c r="J214" s="234"/>
      <c r="K214" s="234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173</v>
      </c>
      <c r="AU214" s="244" t="s">
        <v>85</v>
      </c>
      <c r="AV214" s="13" t="s">
        <v>85</v>
      </c>
      <c r="AW214" s="13" t="s">
        <v>4</v>
      </c>
      <c r="AX214" s="13" t="s">
        <v>83</v>
      </c>
      <c r="AY214" s="244" t="s">
        <v>151</v>
      </c>
    </row>
    <row r="215" s="2" customFormat="1" ht="66.75" customHeight="1">
      <c r="A215" s="41"/>
      <c r="B215" s="42"/>
      <c r="C215" s="215" t="s">
        <v>369</v>
      </c>
      <c r="D215" s="215" t="s">
        <v>153</v>
      </c>
      <c r="E215" s="216" t="s">
        <v>370</v>
      </c>
      <c r="F215" s="217" t="s">
        <v>371</v>
      </c>
      <c r="G215" s="218" t="s">
        <v>193</v>
      </c>
      <c r="H215" s="219">
        <v>254.77699999999999</v>
      </c>
      <c r="I215" s="220"/>
      <c r="J215" s="221">
        <f>ROUND(I215*H215,2)</f>
        <v>0</v>
      </c>
      <c r="K215" s="217" t="s">
        <v>157</v>
      </c>
      <c r="L215" s="47"/>
      <c r="M215" s="222" t="s">
        <v>19</v>
      </c>
      <c r="N215" s="223" t="s">
        <v>46</v>
      </c>
      <c r="O215" s="87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6" t="s">
        <v>158</v>
      </c>
      <c r="AT215" s="226" t="s">
        <v>153</v>
      </c>
      <c r="AU215" s="226" t="s">
        <v>85</v>
      </c>
      <c r="AY215" s="20" t="s">
        <v>151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20" t="s">
        <v>83</v>
      </c>
      <c r="BK215" s="227">
        <f>ROUND(I215*H215,2)</f>
        <v>0</v>
      </c>
      <c r="BL215" s="20" t="s">
        <v>158</v>
      </c>
      <c r="BM215" s="226" t="s">
        <v>372</v>
      </c>
    </row>
    <row r="216" s="2" customFormat="1">
      <c r="A216" s="41"/>
      <c r="B216" s="42"/>
      <c r="C216" s="43"/>
      <c r="D216" s="228" t="s">
        <v>160</v>
      </c>
      <c r="E216" s="43"/>
      <c r="F216" s="229" t="s">
        <v>373</v>
      </c>
      <c r="G216" s="43"/>
      <c r="H216" s="43"/>
      <c r="I216" s="230"/>
      <c r="J216" s="43"/>
      <c r="K216" s="43"/>
      <c r="L216" s="47"/>
      <c r="M216" s="231"/>
      <c r="N216" s="232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160</v>
      </c>
      <c r="AU216" s="20" t="s">
        <v>85</v>
      </c>
    </row>
    <row r="217" s="13" customFormat="1">
      <c r="A217" s="13"/>
      <c r="B217" s="233"/>
      <c r="C217" s="234"/>
      <c r="D217" s="235" t="s">
        <v>173</v>
      </c>
      <c r="E217" s="236" t="s">
        <v>19</v>
      </c>
      <c r="F217" s="237" t="s">
        <v>374</v>
      </c>
      <c r="G217" s="234"/>
      <c r="H217" s="238">
        <v>178.953</v>
      </c>
      <c r="I217" s="239"/>
      <c r="J217" s="234"/>
      <c r="K217" s="234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173</v>
      </c>
      <c r="AU217" s="244" t="s">
        <v>85</v>
      </c>
      <c r="AV217" s="13" t="s">
        <v>85</v>
      </c>
      <c r="AW217" s="13" t="s">
        <v>36</v>
      </c>
      <c r="AX217" s="13" t="s">
        <v>75</v>
      </c>
      <c r="AY217" s="244" t="s">
        <v>151</v>
      </c>
    </row>
    <row r="218" s="13" customFormat="1">
      <c r="A218" s="13"/>
      <c r="B218" s="233"/>
      <c r="C218" s="234"/>
      <c r="D218" s="235" t="s">
        <v>173</v>
      </c>
      <c r="E218" s="236" t="s">
        <v>19</v>
      </c>
      <c r="F218" s="237" t="s">
        <v>375</v>
      </c>
      <c r="G218" s="234"/>
      <c r="H218" s="238">
        <v>58.655999999999999</v>
      </c>
      <c r="I218" s="239"/>
      <c r="J218" s="234"/>
      <c r="K218" s="234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173</v>
      </c>
      <c r="AU218" s="244" t="s">
        <v>85</v>
      </c>
      <c r="AV218" s="13" t="s">
        <v>85</v>
      </c>
      <c r="AW218" s="13" t="s">
        <v>36</v>
      </c>
      <c r="AX218" s="13" t="s">
        <v>75</v>
      </c>
      <c r="AY218" s="244" t="s">
        <v>151</v>
      </c>
    </row>
    <row r="219" s="13" customFormat="1">
      <c r="A219" s="13"/>
      <c r="B219" s="233"/>
      <c r="C219" s="234"/>
      <c r="D219" s="235" t="s">
        <v>173</v>
      </c>
      <c r="E219" s="236" t="s">
        <v>19</v>
      </c>
      <c r="F219" s="237" t="s">
        <v>376</v>
      </c>
      <c r="G219" s="234"/>
      <c r="H219" s="238">
        <v>17.167999999999999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173</v>
      </c>
      <c r="AU219" s="244" t="s">
        <v>85</v>
      </c>
      <c r="AV219" s="13" t="s">
        <v>85</v>
      </c>
      <c r="AW219" s="13" t="s">
        <v>36</v>
      </c>
      <c r="AX219" s="13" t="s">
        <v>75</v>
      </c>
      <c r="AY219" s="244" t="s">
        <v>151</v>
      </c>
    </row>
    <row r="220" s="14" customFormat="1">
      <c r="A220" s="14"/>
      <c r="B220" s="245"/>
      <c r="C220" s="246"/>
      <c r="D220" s="235" t="s">
        <v>173</v>
      </c>
      <c r="E220" s="247" t="s">
        <v>19</v>
      </c>
      <c r="F220" s="248" t="s">
        <v>177</v>
      </c>
      <c r="G220" s="246"/>
      <c r="H220" s="249">
        <v>254.77699999999999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173</v>
      </c>
      <c r="AU220" s="255" t="s">
        <v>85</v>
      </c>
      <c r="AV220" s="14" t="s">
        <v>158</v>
      </c>
      <c r="AW220" s="14" t="s">
        <v>36</v>
      </c>
      <c r="AX220" s="14" t="s">
        <v>83</v>
      </c>
      <c r="AY220" s="255" t="s">
        <v>151</v>
      </c>
    </row>
    <row r="221" s="2" customFormat="1" ht="16.5" customHeight="1">
      <c r="A221" s="41"/>
      <c r="B221" s="42"/>
      <c r="C221" s="267" t="s">
        <v>377</v>
      </c>
      <c r="D221" s="267" t="s">
        <v>363</v>
      </c>
      <c r="E221" s="268" t="s">
        <v>378</v>
      </c>
      <c r="F221" s="269" t="s">
        <v>379</v>
      </c>
      <c r="G221" s="270" t="s">
        <v>351</v>
      </c>
      <c r="H221" s="271">
        <v>509.55399999999997</v>
      </c>
      <c r="I221" s="272"/>
      <c r="J221" s="273">
        <f>ROUND(I221*H221,2)</f>
        <v>0</v>
      </c>
      <c r="K221" s="269" t="s">
        <v>157</v>
      </c>
      <c r="L221" s="274"/>
      <c r="M221" s="275" t="s">
        <v>19</v>
      </c>
      <c r="N221" s="276" t="s">
        <v>46</v>
      </c>
      <c r="O221" s="87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6" t="s">
        <v>204</v>
      </c>
      <c r="AT221" s="226" t="s">
        <v>363</v>
      </c>
      <c r="AU221" s="226" t="s">
        <v>85</v>
      </c>
      <c r="AY221" s="20" t="s">
        <v>151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20" t="s">
        <v>83</v>
      </c>
      <c r="BK221" s="227">
        <f>ROUND(I221*H221,2)</f>
        <v>0</v>
      </c>
      <c r="BL221" s="20" t="s">
        <v>158</v>
      </c>
      <c r="BM221" s="226" t="s">
        <v>380</v>
      </c>
    </row>
    <row r="222" s="13" customFormat="1">
      <c r="A222" s="13"/>
      <c r="B222" s="233"/>
      <c r="C222" s="234"/>
      <c r="D222" s="235" t="s">
        <v>173</v>
      </c>
      <c r="E222" s="234"/>
      <c r="F222" s="237" t="s">
        <v>381</v>
      </c>
      <c r="G222" s="234"/>
      <c r="H222" s="238">
        <v>509.55399999999997</v>
      </c>
      <c r="I222" s="239"/>
      <c r="J222" s="234"/>
      <c r="K222" s="234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173</v>
      </c>
      <c r="AU222" s="244" t="s">
        <v>85</v>
      </c>
      <c r="AV222" s="13" t="s">
        <v>85</v>
      </c>
      <c r="AW222" s="13" t="s">
        <v>4</v>
      </c>
      <c r="AX222" s="13" t="s">
        <v>83</v>
      </c>
      <c r="AY222" s="244" t="s">
        <v>151</v>
      </c>
    </row>
    <row r="223" s="12" customFormat="1" ht="22.8" customHeight="1">
      <c r="A223" s="12"/>
      <c r="B223" s="199"/>
      <c r="C223" s="200"/>
      <c r="D223" s="201" t="s">
        <v>74</v>
      </c>
      <c r="E223" s="213" t="s">
        <v>85</v>
      </c>
      <c r="F223" s="213" t="s">
        <v>382</v>
      </c>
      <c r="G223" s="200"/>
      <c r="H223" s="200"/>
      <c r="I223" s="203"/>
      <c r="J223" s="214">
        <f>BK223</f>
        <v>0</v>
      </c>
      <c r="K223" s="200"/>
      <c r="L223" s="205"/>
      <c r="M223" s="206"/>
      <c r="N223" s="207"/>
      <c r="O223" s="207"/>
      <c r="P223" s="208">
        <f>SUM(P224:P229)</f>
        <v>0</v>
      </c>
      <c r="Q223" s="207"/>
      <c r="R223" s="208">
        <f>SUM(R224:R229)</f>
        <v>1.4234145599999999</v>
      </c>
      <c r="S223" s="207"/>
      <c r="T223" s="209">
        <f>SUM(T224:T229)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0" t="s">
        <v>83</v>
      </c>
      <c r="AT223" s="211" t="s">
        <v>74</v>
      </c>
      <c r="AU223" s="211" t="s">
        <v>83</v>
      </c>
      <c r="AY223" s="210" t="s">
        <v>151</v>
      </c>
      <c r="BK223" s="212">
        <f>SUM(BK224:BK229)</f>
        <v>0</v>
      </c>
    </row>
    <row r="224" s="2" customFormat="1" ht="33" customHeight="1">
      <c r="A224" s="41"/>
      <c r="B224" s="42"/>
      <c r="C224" s="215" t="s">
        <v>383</v>
      </c>
      <c r="D224" s="215" t="s">
        <v>153</v>
      </c>
      <c r="E224" s="216" t="s">
        <v>384</v>
      </c>
      <c r="F224" s="217" t="s">
        <v>385</v>
      </c>
      <c r="G224" s="218" t="s">
        <v>193</v>
      </c>
      <c r="H224" s="219">
        <v>0.78600000000000003</v>
      </c>
      <c r="I224" s="220"/>
      <c r="J224" s="221">
        <f>ROUND(I224*H224,2)</f>
        <v>0</v>
      </c>
      <c r="K224" s="217" t="s">
        <v>157</v>
      </c>
      <c r="L224" s="47"/>
      <c r="M224" s="222" t="s">
        <v>19</v>
      </c>
      <c r="N224" s="223" t="s">
        <v>46</v>
      </c>
      <c r="O224" s="87"/>
      <c r="P224" s="224">
        <f>O224*H224</f>
        <v>0</v>
      </c>
      <c r="Q224" s="224">
        <v>1.8109599999999999</v>
      </c>
      <c r="R224" s="224">
        <f>Q224*H224</f>
        <v>1.4234145599999999</v>
      </c>
      <c r="S224" s="224">
        <v>0</v>
      </c>
      <c r="T224" s="225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6" t="s">
        <v>158</v>
      </c>
      <c r="AT224" s="226" t="s">
        <v>153</v>
      </c>
      <c r="AU224" s="226" t="s">
        <v>85</v>
      </c>
      <c r="AY224" s="20" t="s">
        <v>151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20" t="s">
        <v>83</v>
      </c>
      <c r="BK224" s="227">
        <f>ROUND(I224*H224,2)</f>
        <v>0</v>
      </c>
      <c r="BL224" s="20" t="s">
        <v>158</v>
      </c>
      <c r="BM224" s="226" t="s">
        <v>386</v>
      </c>
    </row>
    <row r="225" s="2" customFormat="1">
      <c r="A225" s="41"/>
      <c r="B225" s="42"/>
      <c r="C225" s="43"/>
      <c r="D225" s="228" t="s">
        <v>160</v>
      </c>
      <c r="E225" s="43"/>
      <c r="F225" s="229" t="s">
        <v>387</v>
      </c>
      <c r="G225" s="43"/>
      <c r="H225" s="43"/>
      <c r="I225" s="230"/>
      <c r="J225" s="43"/>
      <c r="K225" s="43"/>
      <c r="L225" s="47"/>
      <c r="M225" s="231"/>
      <c r="N225" s="232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160</v>
      </c>
      <c r="AU225" s="20" t="s">
        <v>85</v>
      </c>
    </row>
    <row r="226" s="13" customFormat="1">
      <c r="A226" s="13"/>
      <c r="B226" s="233"/>
      <c r="C226" s="234"/>
      <c r="D226" s="235" t="s">
        <v>173</v>
      </c>
      <c r="E226" s="236" t="s">
        <v>19</v>
      </c>
      <c r="F226" s="237" t="s">
        <v>388</v>
      </c>
      <c r="G226" s="234"/>
      <c r="H226" s="238">
        <v>0.108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173</v>
      </c>
      <c r="AU226" s="244" t="s">
        <v>85</v>
      </c>
      <c r="AV226" s="13" t="s">
        <v>85</v>
      </c>
      <c r="AW226" s="13" t="s">
        <v>36</v>
      </c>
      <c r="AX226" s="13" t="s">
        <v>75</v>
      </c>
      <c r="AY226" s="244" t="s">
        <v>151</v>
      </c>
    </row>
    <row r="227" s="13" customFormat="1">
      <c r="A227" s="13"/>
      <c r="B227" s="233"/>
      <c r="C227" s="234"/>
      <c r="D227" s="235" t="s">
        <v>173</v>
      </c>
      <c r="E227" s="236" t="s">
        <v>19</v>
      </c>
      <c r="F227" s="237" t="s">
        <v>389</v>
      </c>
      <c r="G227" s="234"/>
      <c r="H227" s="238">
        <v>0.29999999999999999</v>
      </c>
      <c r="I227" s="239"/>
      <c r="J227" s="234"/>
      <c r="K227" s="234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173</v>
      </c>
      <c r="AU227" s="244" t="s">
        <v>85</v>
      </c>
      <c r="AV227" s="13" t="s">
        <v>85</v>
      </c>
      <c r="AW227" s="13" t="s">
        <v>36</v>
      </c>
      <c r="AX227" s="13" t="s">
        <v>75</v>
      </c>
      <c r="AY227" s="244" t="s">
        <v>151</v>
      </c>
    </row>
    <row r="228" s="13" customFormat="1">
      <c r="A228" s="13"/>
      <c r="B228" s="233"/>
      <c r="C228" s="234"/>
      <c r="D228" s="235" t="s">
        <v>173</v>
      </c>
      <c r="E228" s="236" t="s">
        <v>19</v>
      </c>
      <c r="F228" s="237" t="s">
        <v>390</v>
      </c>
      <c r="G228" s="234"/>
      <c r="H228" s="238">
        <v>0.378</v>
      </c>
      <c r="I228" s="239"/>
      <c r="J228" s="234"/>
      <c r="K228" s="234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173</v>
      </c>
      <c r="AU228" s="244" t="s">
        <v>85</v>
      </c>
      <c r="AV228" s="13" t="s">
        <v>85</v>
      </c>
      <c r="AW228" s="13" t="s">
        <v>36</v>
      </c>
      <c r="AX228" s="13" t="s">
        <v>75</v>
      </c>
      <c r="AY228" s="244" t="s">
        <v>151</v>
      </c>
    </row>
    <row r="229" s="14" customFormat="1">
      <c r="A229" s="14"/>
      <c r="B229" s="245"/>
      <c r="C229" s="246"/>
      <c r="D229" s="235" t="s">
        <v>173</v>
      </c>
      <c r="E229" s="247" t="s">
        <v>19</v>
      </c>
      <c r="F229" s="248" t="s">
        <v>391</v>
      </c>
      <c r="G229" s="246"/>
      <c r="H229" s="249">
        <v>0.78600000000000003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173</v>
      </c>
      <c r="AU229" s="255" t="s">
        <v>85</v>
      </c>
      <c r="AV229" s="14" t="s">
        <v>158</v>
      </c>
      <c r="AW229" s="14" t="s">
        <v>36</v>
      </c>
      <c r="AX229" s="14" t="s">
        <v>83</v>
      </c>
      <c r="AY229" s="255" t="s">
        <v>151</v>
      </c>
    </row>
    <row r="230" s="12" customFormat="1" ht="22.8" customHeight="1">
      <c r="A230" s="12"/>
      <c r="B230" s="199"/>
      <c r="C230" s="200"/>
      <c r="D230" s="201" t="s">
        <v>74</v>
      </c>
      <c r="E230" s="213" t="s">
        <v>167</v>
      </c>
      <c r="F230" s="213" t="s">
        <v>392</v>
      </c>
      <c r="G230" s="200"/>
      <c r="H230" s="200"/>
      <c r="I230" s="203"/>
      <c r="J230" s="214">
        <f>BK230</f>
        <v>0</v>
      </c>
      <c r="K230" s="200"/>
      <c r="L230" s="205"/>
      <c r="M230" s="206"/>
      <c r="N230" s="207"/>
      <c r="O230" s="207"/>
      <c r="P230" s="208">
        <f>SUM(P231:P246)</f>
        <v>0</v>
      </c>
      <c r="Q230" s="207"/>
      <c r="R230" s="208">
        <f>SUM(R231:R246)</f>
        <v>36.949000000000005</v>
      </c>
      <c r="S230" s="207"/>
      <c r="T230" s="209">
        <f>SUM(T231:T246)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0" t="s">
        <v>83</v>
      </c>
      <c r="AT230" s="211" t="s">
        <v>74</v>
      </c>
      <c r="AU230" s="211" t="s">
        <v>83</v>
      </c>
      <c r="AY230" s="210" t="s">
        <v>151</v>
      </c>
      <c r="BK230" s="212">
        <f>SUM(BK231:BK246)</f>
        <v>0</v>
      </c>
    </row>
    <row r="231" s="2" customFormat="1" ht="16.5" customHeight="1">
      <c r="A231" s="41"/>
      <c r="B231" s="42"/>
      <c r="C231" s="215" t="s">
        <v>393</v>
      </c>
      <c r="D231" s="215" t="s">
        <v>153</v>
      </c>
      <c r="E231" s="216" t="s">
        <v>394</v>
      </c>
      <c r="F231" s="217" t="s">
        <v>395</v>
      </c>
      <c r="G231" s="218" t="s">
        <v>170</v>
      </c>
      <c r="H231" s="219">
        <v>55</v>
      </c>
      <c r="I231" s="220"/>
      <c r="J231" s="221">
        <f>ROUND(I231*H231,2)</f>
        <v>0</v>
      </c>
      <c r="K231" s="217" t="s">
        <v>157</v>
      </c>
      <c r="L231" s="47"/>
      <c r="M231" s="222" t="s">
        <v>19</v>
      </c>
      <c r="N231" s="223" t="s">
        <v>46</v>
      </c>
      <c r="O231" s="87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6" t="s">
        <v>158</v>
      </c>
      <c r="AT231" s="226" t="s">
        <v>153</v>
      </c>
      <c r="AU231" s="226" t="s">
        <v>85</v>
      </c>
      <c r="AY231" s="20" t="s">
        <v>151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20" t="s">
        <v>83</v>
      </c>
      <c r="BK231" s="227">
        <f>ROUND(I231*H231,2)</f>
        <v>0</v>
      </c>
      <c r="BL231" s="20" t="s">
        <v>158</v>
      </c>
      <c r="BM231" s="226" t="s">
        <v>396</v>
      </c>
    </row>
    <row r="232" s="2" customFormat="1">
      <c r="A232" s="41"/>
      <c r="B232" s="42"/>
      <c r="C232" s="43"/>
      <c r="D232" s="228" t="s">
        <v>160</v>
      </c>
      <c r="E232" s="43"/>
      <c r="F232" s="229" t="s">
        <v>397</v>
      </c>
      <c r="G232" s="43"/>
      <c r="H232" s="43"/>
      <c r="I232" s="230"/>
      <c r="J232" s="43"/>
      <c r="K232" s="43"/>
      <c r="L232" s="47"/>
      <c r="M232" s="231"/>
      <c r="N232" s="232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160</v>
      </c>
      <c r="AU232" s="20" t="s">
        <v>85</v>
      </c>
    </row>
    <row r="233" s="13" customFormat="1">
      <c r="A233" s="13"/>
      <c r="B233" s="233"/>
      <c r="C233" s="234"/>
      <c r="D233" s="235" t="s">
        <v>173</v>
      </c>
      <c r="E233" s="236" t="s">
        <v>19</v>
      </c>
      <c r="F233" s="237" t="s">
        <v>398</v>
      </c>
      <c r="G233" s="234"/>
      <c r="H233" s="238">
        <v>55</v>
      </c>
      <c r="I233" s="239"/>
      <c r="J233" s="234"/>
      <c r="K233" s="234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173</v>
      </c>
      <c r="AU233" s="244" t="s">
        <v>85</v>
      </c>
      <c r="AV233" s="13" t="s">
        <v>85</v>
      </c>
      <c r="AW233" s="13" t="s">
        <v>36</v>
      </c>
      <c r="AX233" s="13" t="s">
        <v>83</v>
      </c>
      <c r="AY233" s="244" t="s">
        <v>151</v>
      </c>
    </row>
    <row r="234" s="2" customFormat="1" ht="24.15" customHeight="1">
      <c r="A234" s="41"/>
      <c r="B234" s="42"/>
      <c r="C234" s="215" t="s">
        <v>399</v>
      </c>
      <c r="D234" s="215" t="s">
        <v>153</v>
      </c>
      <c r="E234" s="216" t="s">
        <v>400</v>
      </c>
      <c r="F234" s="217" t="s">
        <v>401</v>
      </c>
      <c r="G234" s="218" t="s">
        <v>170</v>
      </c>
      <c r="H234" s="219">
        <v>55</v>
      </c>
      <c r="I234" s="220"/>
      <c r="J234" s="221">
        <f>ROUND(I234*H234,2)</f>
        <v>0</v>
      </c>
      <c r="K234" s="217" t="s">
        <v>157</v>
      </c>
      <c r="L234" s="47"/>
      <c r="M234" s="222" t="s">
        <v>19</v>
      </c>
      <c r="N234" s="223" t="s">
        <v>46</v>
      </c>
      <c r="O234" s="87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6" t="s">
        <v>158</v>
      </c>
      <c r="AT234" s="226" t="s">
        <v>153</v>
      </c>
      <c r="AU234" s="226" t="s">
        <v>85</v>
      </c>
      <c r="AY234" s="20" t="s">
        <v>151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20" t="s">
        <v>83</v>
      </c>
      <c r="BK234" s="227">
        <f>ROUND(I234*H234,2)</f>
        <v>0</v>
      </c>
      <c r="BL234" s="20" t="s">
        <v>158</v>
      </c>
      <c r="BM234" s="226" t="s">
        <v>402</v>
      </c>
    </row>
    <row r="235" s="2" customFormat="1">
      <c r="A235" s="41"/>
      <c r="B235" s="42"/>
      <c r="C235" s="43"/>
      <c r="D235" s="228" t="s">
        <v>160</v>
      </c>
      <c r="E235" s="43"/>
      <c r="F235" s="229" t="s">
        <v>403</v>
      </c>
      <c r="G235" s="43"/>
      <c r="H235" s="43"/>
      <c r="I235" s="230"/>
      <c r="J235" s="43"/>
      <c r="K235" s="43"/>
      <c r="L235" s="47"/>
      <c r="M235" s="231"/>
      <c r="N235" s="232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160</v>
      </c>
      <c r="AU235" s="20" t="s">
        <v>85</v>
      </c>
    </row>
    <row r="236" s="13" customFormat="1">
      <c r="A236" s="13"/>
      <c r="B236" s="233"/>
      <c r="C236" s="234"/>
      <c r="D236" s="235" t="s">
        <v>173</v>
      </c>
      <c r="E236" s="236" t="s">
        <v>19</v>
      </c>
      <c r="F236" s="237" t="s">
        <v>398</v>
      </c>
      <c r="G236" s="234"/>
      <c r="H236" s="238">
        <v>55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173</v>
      </c>
      <c r="AU236" s="244" t="s">
        <v>85</v>
      </c>
      <c r="AV236" s="13" t="s">
        <v>85</v>
      </c>
      <c r="AW236" s="13" t="s">
        <v>36</v>
      </c>
      <c r="AX236" s="13" t="s">
        <v>83</v>
      </c>
      <c r="AY236" s="244" t="s">
        <v>151</v>
      </c>
    </row>
    <row r="237" s="2" customFormat="1" ht="49.05" customHeight="1">
      <c r="A237" s="41"/>
      <c r="B237" s="42"/>
      <c r="C237" s="215" t="s">
        <v>404</v>
      </c>
      <c r="D237" s="215" t="s">
        <v>153</v>
      </c>
      <c r="E237" s="216" t="s">
        <v>405</v>
      </c>
      <c r="F237" s="217" t="s">
        <v>406</v>
      </c>
      <c r="G237" s="218" t="s">
        <v>407</v>
      </c>
      <c r="H237" s="219">
        <v>2</v>
      </c>
      <c r="I237" s="220"/>
      <c r="J237" s="221">
        <f>ROUND(I237*H237,2)</f>
        <v>0</v>
      </c>
      <c r="K237" s="217" t="s">
        <v>19</v>
      </c>
      <c r="L237" s="47"/>
      <c r="M237" s="222" t="s">
        <v>19</v>
      </c>
      <c r="N237" s="223" t="s">
        <v>46</v>
      </c>
      <c r="O237" s="87"/>
      <c r="P237" s="224">
        <f>O237*H237</f>
        <v>0</v>
      </c>
      <c r="Q237" s="224">
        <v>2.5920000000000001</v>
      </c>
      <c r="R237" s="224">
        <f>Q237*H237</f>
        <v>5.1840000000000002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158</v>
      </c>
      <c r="AT237" s="226" t="s">
        <v>153</v>
      </c>
      <c r="AU237" s="226" t="s">
        <v>85</v>
      </c>
      <c r="AY237" s="20" t="s">
        <v>151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83</v>
      </c>
      <c r="BK237" s="227">
        <f>ROUND(I237*H237,2)</f>
        <v>0</v>
      </c>
      <c r="BL237" s="20" t="s">
        <v>158</v>
      </c>
      <c r="BM237" s="226" t="s">
        <v>408</v>
      </c>
    </row>
    <row r="238" s="2" customFormat="1">
      <c r="A238" s="41"/>
      <c r="B238" s="42"/>
      <c r="C238" s="43"/>
      <c r="D238" s="235" t="s">
        <v>409</v>
      </c>
      <c r="E238" s="43"/>
      <c r="F238" s="277" t="s">
        <v>410</v>
      </c>
      <c r="G238" s="43"/>
      <c r="H238" s="43"/>
      <c r="I238" s="230"/>
      <c r="J238" s="43"/>
      <c r="K238" s="43"/>
      <c r="L238" s="47"/>
      <c r="M238" s="231"/>
      <c r="N238" s="232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409</v>
      </c>
      <c r="AU238" s="20" t="s">
        <v>85</v>
      </c>
    </row>
    <row r="239" s="2" customFormat="1" ht="49.05" customHeight="1">
      <c r="A239" s="41"/>
      <c r="B239" s="42"/>
      <c r="C239" s="215" t="s">
        <v>411</v>
      </c>
      <c r="D239" s="215" t="s">
        <v>153</v>
      </c>
      <c r="E239" s="216" t="s">
        <v>412</v>
      </c>
      <c r="F239" s="217" t="s">
        <v>413</v>
      </c>
      <c r="G239" s="218" t="s">
        <v>407</v>
      </c>
      <c r="H239" s="219">
        <v>1</v>
      </c>
      <c r="I239" s="220"/>
      <c r="J239" s="221">
        <f>ROUND(I239*H239,2)</f>
        <v>0</v>
      </c>
      <c r="K239" s="217" t="s">
        <v>19</v>
      </c>
      <c r="L239" s="47"/>
      <c r="M239" s="222" t="s">
        <v>19</v>
      </c>
      <c r="N239" s="223" t="s">
        <v>46</v>
      </c>
      <c r="O239" s="87"/>
      <c r="P239" s="224">
        <f>O239*H239</f>
        <v>0</v>
      </c>
      <c r="Q239" s="224">
        <v>4.75</v>
      </c>
      <c r="R239" s="224">
        <f>Q239*H239</f>
        <v>4.75</v>
      </c>
      <c r="S239" s="224">
        <v>0</v>
      </c>
      <c r="T239" s="225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6" t="s">
        <v>158</v>
      </c>
      <c r="AT239" s="226" t="s">
        <v>153</v>
      </c>
      <c r="AU239" s="226" t="s">
        <v>85</v>
      </c>
      <c r="AY239" s="20" t="s">
        <v>151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20" t="s">
        <v>83</v>
      </c>
      <c r="BK239" s="227">
        <f>ROUND(I239*H239,2)</f>
        <v>0</v>
      </c>
      <c r="BL239" s="20" t="s">
        <v>158</v>
      </c>
      <c r="BM239" s="226" t="s">
        <v>414</v>
      </c>
    </row>
    <row r="240" s="2" customFormat="1">
      <c r="A240" s="41"/>
      <c r="B240" s="42"/>
      <c r="C240" s="43"/>
      <c r="D240" s="235" t="s">
        <v>409</v>
      </c>
      <c r="E240" s="43"/>
      <c r="F240" s="277" t="s">
        <v>415</v>
      </c>
      <c r="G240" s="43"/>
      <c r="H240" s="43"/>
      <c r="I240" s="230"/>
      <c r="J240" s="43"/>
      <c r="K240" s="43"/>
      <c r="L240" s="47"/>
      <c r="M240" s="231"/>
      <c r="N240" s="232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409</v>
      </c>
      <c r="AU240" s="20" t="s">
        <v>85</v>
      </c>
    </row>
    <row r="241" s="2" customFormat="1" ht="55.5" customHeight="1">
      <c r="A241" s="41"/>
      <c r="B241" s="42"/>
      <c r="C241" s="215" t="s">
        <v>416</v>
      </c>
      <c r="D241" s="215" t="s">
        <v>153</v>
      </c>
      <c r="E241" s="216" t="s">
        <v>417</v>
      </c>
      <c r="F241" s="217" t="s">
        <v>418</v>
      </c>
      <c r="G241" s="218" t="s">
        <v>407</v>
      </c>
      <c r="H241" s="219">
        <v>1</v>
      </c>
      <c r="I241" s="220"/>
      <c r="J241" s="221">
        <f>ROUND(I241*H241,2)</f>
        <v>0</v>
      </c>
      <c r="K241" s="217" t="s">
        <v>19</v>
      </c>
      <c r="L241" s="47"/>
      <c r="M241" s="222" t="s">
        <v>19</v>
      </c>
      <c r="N241" s="223" t="s">
        <v>46</v>
      </c>
      <c r="O241" s="87"/>
      <c r="P241" s="224">
        <f>O241*H241</f>
        <v>0</v>
      </c>
      <c r="Q241" s="224">
        <v>5.0549999999999997</v>
      </c>
      <c r="R241" s="224">
        <f>Q241*H241</f>
        <v>5.0549999999999997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158</v>
      </c>
      <c r="AT241" s="226" t="s">
        <v>153</v>
      </c>
      <c r="AU241" s="226" t="s">
        <v>85</v>
      </c>
      <c r="AY241" s="20" t="s">
        <v>151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83</v>
      </c>
      <c r="BK241" s="227">
        <f>ROUND(I241*H241,2)</f>
        <v>0</v>
      </c>
      <c r="BL241" s="20" t="s">
        <v>158</v>
      </c>
      <c r="BM241" s="226" t="s">
        <v>419</v>
      </c>
    </row>
    <row r="242" s="2" customFormat="1">
      <c r="A242" s="41"/>
      <c r="B242" s="42"/>
      <c r="C242" s="43"/>
      <c r="D242" s="235" t="s">
        <v>409</v>
      </c>
      <c r="E242" s="43"/>
      <c r="F242" s="277" t="s">
        <v>420</v>
      </c>
      <c r="G242" s="43"/>
      <c r="H242" s="43"/>
      <c r="I242" s="230"/>
      <c r="J242" s="43"/>
      <c r="K242" s="43"/>
      <c r="L242" s="47"/>
      <c r="M242" s="231"/>
      <c r="N242" s="232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409</v>
      </c>
      <c r="AU242" s="20" t="s">
        <v>85</v>
      </c>
    </row>
    <row r="243" s="2" customFormat="1" ht="49.05" customHeight="1">
      <c r="A243" s="41"/>
      <c r="B243" s="42"/>
      <c r="C243" s="215" t="s">
        <v>421</v>
      </c>
      <c r="D243" s="215" t="s">
        <v>153</v>
      </c>
      <c r="E243" s="216" t="s">
        <v>422</v>
      </c>
      <c r="F243" s="217" t="s">
        <v>423</v>
      </c>
      <c r="G243" s="218" t="s">
        <v>407</v>
      </c>
      <c r="H243" s="219">
        <v>3</v>
      </c>
      <c r="I243" s="220"/>
      <c r="J243" s="221">
        <f>ROUND(I243*H243,2)</f>
        <v>0</v>
      </c>
      <c r="K243" s="217" t="s">
        <v>19</v>
      </c>
      <c r="L243" s="47"/>
      <c r="M243" s="222" t="s">
        <v>19</v>
      </c>
      <c r="N243" s="223" t="s">
        <v>46</v>
      </c>
      <c r="O243" s="87"/>
      <c r="P243" s="224">
        <f>O243*H243</f>
        <v>0</v>
      </c>
      <c r="Q243" s="224">
        <v>4.8600000000000003</v>
      </c>
      <c r="R243" s="224">
        <f>Q243*H243</f>
        <v>14.580000000000002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158</v>
      </c>
      <c r="AT243" s="226" t="s">
        <v>153</v>
      </c>
      <c r="AU243" s="226" t="s">
        <v>85</v>
      </c>
      <c r="AY243" s="20" t="s">
        <v>151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83</v>
      </c>
      <c r="BK243" s="227">
        <f>ROUND(I243*H243,2)</f>
        <v>0</v>
      </c>
      <c r="BL243" s="20" t="s">
        <v>158</v>
      </c>
      <c r="BM243" s="226" t="s">
        <v>424</v>
      </c>
    </row>
    <row r="244" s="2" customFormat="1">
      <c r="A244" s="41"/>
      <c r="B244" s="42"/>
      <c r="C244" s="43"/>
      <c r="D244" s="235" t="s">
        <v>409</v>
      </c>
      <c r="E244" s="43"/>
      <c r="F244" s="277" t="s">
        <v>425</v>
      </c>
      <c r="G244" s="43"/>
      <c r="H244" s="43"/>
      <c r="I244" s="230"/>
      <c r="J244" s="43"/>
      <c r="K244" s="43"/>
      <c r="L244" s="47"/>
      <c r="M244" s="231"/>
      <c r="N244" s="232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409</v>
      </c>
      <c r="AU244" s="20" t="s">
        <v>85</v>
      </c>
    </row>
    <row r="245" s="2" customFormat="1" ht="49.05" customHeight="1">
      <c r="A245" s="41"/>
      <c r="B245" s="42"/>
      <c r="C245" s="215" t="s">
        <v>426</v>
      </c>
      <c r="D245" s="215" t="s">
        <v>153</v>
      </c>
      <c r="E245" s="216" t="s">
        <v>427</v>
      </c>
      <c r="F245" s="217" t="s">
        <v>428</v>
      </c>
      <c r="G245" s="218" t="s">
        <v>407</v>
      </c>
      <c r="H245" s="219">
        <v>1</v>
      </c>
      <c r="I245" s="220"/>
      <c r="J245" s="221">
        <f>ROUND(I245*H245,2)</f>
        <v>0</v>
      </c>
      <c r="K245" s="217" t="s">
        <v>19</v>
      </c>
      <c r="L245" s="47"/>
      <c r="M245" s="222" t="s">
        <v>19</v>
      </c>
      <c r="N245" s="223" t="s">
        <v>46</v>
      </c>
      <c r="O245" s="87"/>
      <c r="P245" s="224">
        <f>O245*H245</f>
        <v>0</v>
      </c>
      <c r="Q245" s="224">
        <v>7.3799999999999999</v>
      </c>
      <c r="R245" s="224">
        <f>Q245*H245</f>
        <v>7.3799999999999999</v>
      </c>
      <c r="S245" s="224">
        <v>0</v>
      </c>
      <c r="T245" s="225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6" t="s">
        <v>158</v>
      </c>
      <c r="AT245" s="226" t="s">
        <v>153</v>
      </c>
      <c r="AU245" s="226" t="s">
        <v>85</v>
      </c>
      <c r="AY245" s="20" t="s">
        <v>151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20" t="s">
        <v>83</v>
      </c>
      <c r="BK245" s="227">
        <f>ROUND(I245*H245,2)</f>
        <v>0</v>
      </c>
      <c r="BL245" s="20" t="s">
        <v>158</v>
      </c>
      <c r="BM245" s="226" t="s">
        <v>429</v>
      </c>
    </row>
    <row r="246" s="2" customFormat="1">
      <c r="A246" s="41"/>
      <c r="B246" s="42"/>
      <c r="C246" s="43"/>
      <c r="D246" s="235" t="s">
        <v>409</v>
      </c>
      <c r="E246" s="43"/>
      <c r="F246" s="277" t="s">
        <v>430</v>
      </c>
      <c r="G246" s="43"/>
      <c r="H246" s="43"/>
      <c r="I246" s="230"/>
      <c r="J246" s="43"/>
      <c r="K246" s="43"/>
      <c r="L246" s="47"/>
      <c r="M246" s="231"/>
      <c r="N246" s="232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409</v>
      </c>
      <c r="AU246" s="20" t="s">
        <v>85</v>
      </c>
    </row>
    <row r="247" s="12" customFormat="1" ht="22.8" customHeight="1">
      <c r="A247" s="12"/>
      <c r="B247" s="199"/>
      <c r="C247" s="200"/>
      <c r="D247" s="201" t="s">
        <v>74</v>
      </c>
      <c r="E247" s="213" t="s">
        <v>158</v>
      </c>
      <c r="F247" s="213" t="s">
        <v>431</v>
      </c>
      <c r="G247" s="200"/>
      <c r="H247" s="200"/>
      <c r="I247" s="203"/>
      <c r="J247" s="214">
        <f>BK247</f>
        <v>0</v>
      </c>
      <c r="K247" s="200"/>
      <c r="L247" s="205"/>
      <c r="M247" s="206"/>
      <c r="N247" s="207"/>
      <c r="O247" s="207"/>
      <c r="P247" s="208">
        <f>SUM(P248:P274)</f>
        <v>0</v>
      </c>
      <c r="Q247" s="207"/>
      <c r="R247" s="208">
        <f>SUM(R248:R274)</f>
        <v>2.60986253</v>
      </c>
      <c r="S247" s="207"/>
      <c r="T247" s="209">
        <f>SUM(T248:T274)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0" t="s">
        <v>83</v>
      </c>
      <c r="AT247" s="211" t="s">
        <v>74</v>
      </c>
      <c r="AU247" s="211" t="s">
        <v>83</v>
      </c>
      <c r="AY247" s="210" t="s">
        <v>151</v>
      </c>
      <c r="BK247" s="212">
        <f>SUM(BK248:BK274)</f>
        <v>0</v>
      </c>
    </row>
    <row r="248" s="2" customFormat="1" ht="33" customHeight="1">
      <c r="A248" s="41"/>
      <c r="B248" s="42"/>
      <c r="C248" s="215" t="s">
        <v>432</v>
      </c>
      <c r="D248" s="215" t="s">
        <v>153</v>
      </c>
      <c r="E248" s="216" t="s">
        <v>433</v>
      </c>
      <c r="F248" s="217" t="s">
        <v>434</v>
      </c>
      <c r="G248" s="218" t="s">
        <v>193</v>
      </c>
      <c r="H248" s="219">
        <v>65.352999999999994</v>
      </c>
      <c r="I248" s="220"/>
      <c r="J248" s="221">
        <f>ROUND(I248*H248,2)</f>
        <v>0</v>
      </c>
      <c r="K248" s="217" t="s">
        <v>157</v>
      </c>
      <c r="L248" s="47"/>
      <c r="M248" s="222" t="s">
        <v>19</v>
      </c>
      <c r="N248" s="223" t="s">
        <v>46</v>
      </c>
      <c r="O248" s="87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6" t="s">
        <v>158</v>
      </c>
      <c r="AT248" s="226" t="s">
        <v>153</v>
      </c>
      <c r="AU248" s="226" t="s">
        <v>85</v>
      </c>
      <c r="AY248" s="20" t="s">
        <v>151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20" t="s">
        <v>83</v>
      </c>
      <c r="BK248" s="227">
        <f>ROUND(I248*H248,2)</f>
        <v>0</v>
      </c>
      <c r="BL248" s="20" t="s">
        <v>158</v>
      </c>
      <c r="BM248" s="226" t="s">
        <v>435</v>
      </c>
    </row>
    <row r="249" s="2" customFormat="1">
      <c r="A249" s="41"/>
      <c r="B249" s="42"/>
      <c r="C249" s="43"/>
      <c r="D249" s="228" t="s">
        <v>160</v>
      </c>
      <c r="E249" s="43"/>
      <c r="F249" s="229" t="s">
        <v>436</v>
      </c>
      <c r="G249" s="43"/>
      <c r="H249" s="43"/>
      <c r="I249" s="230"/>
      <c r="J249" s="43"/>
      <c r="K249" s="43"/>
      <c r="L249" s="47"/>
      <c r="M249" s="231"/>
      <c r="N249" s="232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160</v>
      </c>
      <c r="AU249" s="20" t="s">
        <v>85</v>
      </c>
    </row>
    <row r="250" s="13" customFormat="1">
      <c r="A250" s="13"/>
      <c r="B250" s="233"/>
      <c r="C250" s="234"/>
      <c r="D250" s="235" t="s">
        <v>173</v>
      </c>
      <c r="E250" s="236" t="s">
        <v>19</v>
      </c>
      <c r="F250" s="237" t="s">
        <v>437</v>
      </c>
      <c r="G250" s="234"/>
      <c r="H250" s="238">
        <v>45.673000000000002</v>
      </c>
      <c r="I250" s="239"/>
      <c r="J250" s="234"/>
      <c r="K250" s="234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173</v>
      </c>
      <c r="AU250" s="244" t="s">
        <v>85</v>
      </c>
      <c r="AV250" s="13" t="s">
        <v>85</v>
      </c>
      <c r="AW250" s="13" t="s">
        <v>36</v>
      </c>
      <c r="AX250" s="13" t="s">
        <v>75</v>
      </c>
      <c r="AY250" s="244" t="s">
        <v>151</v>
      </c>
    </row>
    <row r="251" s="13" customFormat="1">
      <c r="A251" s="13"/>
      <c r="B251" s="233"/>
      <c r="C251" s="234"/>
      <c r="D251" s="235" t="s">
        <v>173</v>
      </c>
      <c r="E251" s="236" t="s">
        <v>19</v>
      </c>
      <c r="F251" s="237" t="s">
        <v>438</v>
      </c>
      <c r="G251" s="234"/>
      <c r="H251" s="238">
        <v>15.039999999999999</v>
      </c>
      <c r="I251" s="239"/>
      <c r="J251" s="234"/>
      <c r="K251" s="234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173</v>
      </c>
      <c r="AU251" s="244" t="s">
        <v>85</v>
      </c>
      <c r="AV251" s="13" t="s">
        <v>85</v>
      </c>
      <c r="AW251" s="13" t="s">
        <v>36</v>
      </c>
      <c r="AX251" s="13" t="s">
        <v>75</v>
      </c>
      <c r="AY251" s="244" t="s">
        <v>151</v>
      </c>
    </row>
    <row r="252" s="13" customFormat="1">
      <c r="A252" s="13"/>
      <c r="B252" s="233"/>
      <c r="C252" s="234"/>
      <c r="D252" s="235" t="s">
        <v>173</v>
      </c>
      <c r="E252" s="236" t="s">
        <v>19</v>
      </c>
      <c r="F252" s="237" t="s">
        <v>439</v>
      </c>
      <c r="G252" s="234"/>
      <c r="H252" s="238">
        <v>4.6399999999999997</v>
      </c>
      <c r="I252" s="239"/>
      <c r="J252" s="234"/>
      <c r="K252" s="234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173</v>
      </c>
      <c r="AU252" s="244" t="s">
        <v>85</v>
      </c>
      <c r="AV252" s="13" t="s">
        <v>85</v>
      </c>
      <c r="AW252" s="13" t="s">
        <v>36</v>
      </c>
      <c r="AX252" s="13" t="s">
        <v>75</v>
      </c>
      <c r="AY252" s="244" t="s">
        <v>151</v>
      </c>
    </row>
    <row r="253" s="14" customFormat="1">
      <c r="A253" s="14"/>
      <c r="B253" s="245"/>
      <c r="C253" s="246"/>
      <c r="D253" s="235" t="s">
        <v>173</v>
      </c>
      <c r="E253" s="247" t="s">
        <v>19</v>
      </c>
      <c r="F253" s="248" t="s">
        <v>177</v>
      </c>
      <c r="G253" s="246"/>
      <c r="H253" s="249">
        <v>65.352999999999994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173</v>
      </c>
      <c r="AU253" s="255" t="s">
        <v>85</v>
      </c>
      <c r="AV253" s="14" t="s">
        <v>158</v>
      </c>
      <c r="AW253" s="14" t="s">
        <v>36</v>
      </c>
      <c r="AX253" s="14" t="s">
        <v>83</v>
      </c>
      <c r="AY253" s="255" t="s">
        <v>151</v>
      </c>
    </row>
    <row r="254" s="2" customFormat="1" ht="24.15" customHeight="1">
      <c r="A254" s="41"/>
      <c r="B254" s="42"/>
      <c r="C254" s="215" t="s">
        <v>440</v>
      </c>
      <c r="D254" s="215" t="s">
        <v>153</v>
      </c>
      <c r="E254" s="216" t="s">
        <v>441</v>
      </c>
      <c r="F254" s="217" t="s">
        <v>442</v>
      </c>
      <c r="G254" s="218" t="s">
        <v>407</v>
      </c>
      <c r="H254" s="219">
        <v>12</v>
      </c>
      <c r="I254" s="220"/>
      <c r="J254" s="221">
        <f>ROUND(I254*H254,2)</f>
        <v>0</v>
      </c>
      <c r="K254" s="217" t="s">
        <v>157</v>
      </c>
      <c r="L254" s="47"/>
      <c r="M254" s="222" t="s">
        <v>19</v>
      </c>
      <c r="N254" s="223" t="s">
        <v>46</v>
      </c>
      <c r="O254" s="87"/>
      <c r="P254" s="224">
        <f>O254*H254</f>
        <v>0</v>
      </c>
      <c r="Q254" s="224">
        <v>0.087419999999999998</v>
      </c>
      <c r="R254" s="224">
        <f>Q254*H254</f>
        <v>1.04904</v>
      </c>
      <c r="S254" s="224">
        <v>0</v>
      </c>
      <c r="T254" s="225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6" t="s">
        <v>158</v>
      </c>
      <c r="AT254" s="226" t="s">
        <v>153</v>
      </c>
      <c r="AU254" s="226" t="s">
        <v>85</v>
      </c>
      <c r="AY254" s="20" t="s">
        <v>151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20" t="s">
        <v>83</v>
      </c>
      <c r="BK254" s="227">
        <f>ROUND(I254*H254,2)</f>
        <v>0</v>
      </c>
      <c r="BL254" s="20" t="s">
        <v>158</v>
      </c>
      <c r="BM254" s="226" t="s">
        <v>443</v>
      </c>
    </row>
    <row r="255" s="2" customFormat="1">
      <c r="A255" s="41"/>
      <c r="B255" s="42"/>
      <c r="C255" s="43"/>
      <c r="D255" s="228" t="s">
        <v>160</v>
      </c>
      <c r="E255" s="43"/>
      <c r="F255" s="229" t="s">
        <v>444</v>
      </c>
      <c r="G255" s="43"/>
      <c r="H255" s="43"/>
      <c r="I255" s="230"/>
      <c r="J255" s="43"/>
      <c r="K255" s="43"/>
      <c r="L255" s="47"/>
      <c r="M255" s="231"/>
      <c r="N255" s="232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160</v>
      </c>
      <c r="AU255" s="20" t="s">
        <v>85</v>
      </c>
    </row>
    <row r="256" s="13" customFormat="1">
      <c r="A256" s="13"/>
      <c r="B256" s="233"/>
      <c r="C256" s="234"/>
      <c r="D256" s="235" t="s">
        <v>173</v>
      </c>
      <c r="E256" s="236" t="s">
        <v>19</v>
      </c>
      <c r="F256" s="237" t="s">
        <v>445</v>
      </c>
      <c r="G256" s="234"/>
      <c r="H256" s="238">
        <v>12</v>
      </c>
      <c r="I256" s="239"/>
      <c r="J256" s="234"/>
      <c r="K256" s="234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173</v>
      </c>
      <c r="AU256" s="244" t="s">
        <v>85</v>
      </c>
      <c r="AV256" s="13" t="s">
        <v>85</v>
      </c>
      <c r="AW256" s="13" t="s">
        <v>36</v>
      </c>
      <c r="AX256" s="13" t="s">
        <v>75</v>
      </c>
      <c r="AY256" s="244" t="s">
        <v>151</v>
      </c>
    </row>
    <row r="257" s="14" customFormat="1">
      <c r="A257" s="14"/>
      <c r="B257" s="245"/>
      <c r="C257" s="246"/>
      <c r="D257" s="235" t="s">
        <v>173</v>
      </c>
      <c r="E257" s="247" t="s">
        <v>19</v>
      </c>
      <c r="F257" s="248" t="s">
        <v>177</v>
      </c>
      <c r="G257" s="246"/>
      <c r="H257" s="249">
        <v>12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173</v>
      </c>
      <c r="AU257" s="255" t="s">
        <v>85</v>
      </c>
      <c r="AV257" s="14" t="s">
        <v>158</v>
      </c>
      <c r="AW257" s="14" t="s">
        <v>36</v>
      </c>
      <c r="AX257" s="14" t="s">
        <v>83</v>
      </c>
      <c r="AY257" s="255" t="s">
        <v>151</v>
      </c>
    </row>
    <row r="258" s="2" customFormat="1" ht="24.15" customHeight="1">
      <c r="A258" s="41"/>
      <c r="B258" s="42"/>
      <c r="C258" s="267" t="s">
        <v>446</v>
      </c>
      <c r="D258" s="267" t="s">
        <v>363</v>
      </c>
      <c r="E258" s="268" t="s">
        <v>447</v>
      </c>
      <c r="F258" s="269" t="s">
        <v>448</v>
      </c>
      <c r="G258" s="270" t="s">
        <v>407</v>
      </c>
      <c r="H258" s="271">
        <v>6</v>
      </c>
      <c r="I258" s="272"/>
      <c r="J258" s="273">
        <f>ROUND(I258*H258,2)</f>
        <v>0</v>
      </c>
      <c r="K258" s="269" t="s">
        <v>157</v>
      </c>
      <c r="L258" s="274"/>
      <c r="M258" s="275" t="s">
        <v>19</v>
      </c>
      <c r="N258" s="276" t="s">
        <v>46</v>
      </c>
      <c r="O258" s="87"/>
      <c r="P258" s="224">
        <f>O258*H258</f>
        <v>0</v>
      </c>
      <c r="Q258" s="224">
        <v>0.040000000000000001</v>
      </c>
      <c r="R258" s="224">
        <f>Q258*H258</f>
        <v>0.23999999999999999</v>
      </c>
      <c r="S258" s="224">
        <v>0</v>
      </c>
      <c r="T258" s="225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6" t="s">
        <v>204</v>
      </c>
      <c r="AT258" s="226" t="s">
        <v>363</v>
      </c>
      <c r="AU258" s="226" t="s">
        <v>85</v>
      </c>
      <c r="AY258" s="20" t="s">
        <v>151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20" t="s">
        <v>83</v>
      </c>
      <c r="BK258" s="227">
        <f>ROUND(I258*H258,2)</f>
        <v>0</v>
      </c>
      <c r="BL258" s="20" t="s">
        <v>158</v>
      </c>
      <c r="BM258" s="226" t="s">
        <v>449</v>
      </c>
    </row>
    <row r="259" s="2" customFormat="1" ht="24.15" customHeight="1">
      <c r="A259" s="41"/>
      <c r="B259" s="42"/>
      <c r="C259" s="267" t="s">
        <v>450</v>
      </c>
      <c r="D259" s="267" t="s">
        <v>363</v>
      </c>
      <c r="E259" s="268" t="s">
        <v>451</v>
      </c>
      <c r="F259" s="269" t="s">
        <v>452</v>
      </c>
      <c r="G259" s="270" t="s">
        <v>407</v>
      </c>
      <c r="H259" s="271">
        <v>6</v>
      </c>
      <c r="I259" s="272"/>
      <c r="J259" s="273">
        <f>ROUND(I259*H259,2)</f>
        <v>0</v>
      </c>
      <c r="K259" s="269" t="s">
        <v>157</v>
      </c>
      <c r="L259" s="274"/>
      <c r="M259" s="275" t="s">
        <v>19</v>
      </c>
      <c r="N259" s="276" t="s">
        <v>46</v>
      </c>
      <c r="O259" s="87"/>
      <c r="P259" s="224">
        <f>O259*H259</f>
        <v>0</v>
      </c>
      <c r="Q259" s="224">
        <v>0.068000000000000005</v>
      </c>
      <c r="R259" s="224">
        <f>Q259*H259</f>
        <v>0.40800000000000003</v>
      </c>
      <c r="S259" s="224">
        <v>0</v>
      </c>
      <c r="T259" s="225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6" t="s">
        <v>204</v>
      </c>
      <c r="AT259" s="226" t="s">
        <v>363</v>
      </c>
      <c r="AU259" s="226" t="s">
        <v>85</v>
      </c>
      <c r="AY259" s="20" t="s">
        <v>151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0" t="s">
        <v>83</v>
      </c>
      <c r="BK259" s="227">
        <f>ROUND(I259*H259,2)</f>
        <v>0</v>
      </c>
      <c r="BL259" s="20" t="s">
        <v>158</v>
      </c>
      <c r="BM259" s="226" t="s">
        <v>453</v>
      </c>
    </row>
    <row r="260" s="2" customFormat="1" ht="33" customHeight="1">
      <c r="A260" s="41"/>
      <c r="B260" s="42"/>
      <c r="C260" s="215" t="s">
        <v>454</v>
      </c>
      <c r="D260" s="215" t="s">
        <v>153</v>
      </c>
      <c r="E260" s="216" t="s">
        <v>455</v>
      </c>
      <c r="F260" s="217" t="s">
        <v>456</v>
      </c>
      <c r="G260" s="218" t="s">
        <v>407</v>
      </c>
      <c r="H260" s="219">
        <v>4</v>
      </c>
      <c r="I260" s="220"/>
      <c r="J260" s="221">
        <f>ROUND(I260*H260,2)</f>
        <v>0</v>
      </c>
      <c r="K260" s="217" t="s">
        <v>157</v>
      </c>
      <c r="L260" s="47"/>
      <c r="M260" s="222" t="s">
        <v>19</v>
      </c>
      <c r="N260" s="223" t="s">
        <v>46</v>
      </c>
      <c r="O260" s="87"/>
      <c r="P260" s="224">
        <f>O260*H260</f>
        <v>0</v>
      </c>
      <c r="Q260" s="224">
        <v>0.087419999999999998</v>
      </c>
      <c r="R260" s="224">
        <f>Q260*H260</f>
        <v>0.34967999999999999</v>
      </c>
      <c r="S260" s="224">
        <v>0</v>
      </c>
      <c r="T260" s="225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6" t="s">
        <v>158</v>
      </c>
      <c r="AT260" s="226" t="s">
        <v>153</v>
      </c>
      <c r="AU260" s="226" t="s">
        <v>85</v>
      </c>
      <c r="AY260" s="20" t="s">
        <v>151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20" t="s">
        <v>83</v>
      </c>
      <c r="BK260" s="227">
        <f>ROUND(I260*H260,2)</f>
        <v>0</v>
      </c>
      <c r="BL260" s="20" t="s">
        <v>158</v>
      </c>
      <c r="BM260" s="226" t="s">
        <v>457</v>
      </c>
    </row>
    <row r="261" s="2" customFormat="1">
      <c r="A261" s="41"/>
      <c r="B261" s="42"/>
      <c r="C261" s="43"/>
      <c r="D261" s="228" t="s">
        <v>160</v>
      </c>
      <c r="E261" s="43"/>
      <c r="F261" s="229" t="s">
        <v>458</v>
      </c>
      <c r="G261" s="43"/>
      <c r="H261" s="43"/>
      <c r="I261" s="230"/>
      <c r="J261" s="43"/>
      <c r="K261" s="43"/>
      <c r="L261" s="47"/>
      <c r="M261" s="231"/>
      <c r="N261" s="232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160</v>
      </c>
      <c r="AU261" s="20" t="s">
        <v>85</v>
      </c>
    </row>
    <row r="262" s="13" customFormat="1">
      <c r="A262" s="13"/>
      <c r="B262" s="233"/>
      <c r="C262" s="234"/>
      <c r="D262" s="235" t="s">
        <v>173</v>
      </c>
      <c r="E262" s="236" t="s">
        <v>19</v>
      </c>
      <c r="F262" s="237" t="s">
        <v>459</v>
      </c>
      <c r="G262" s="234"/>
      <c r="H262" s="238">
        <v>2</v>
      </c>
      <c r="I262" s="239"/>
      <c r="J262" s="234"/>
      <c r="K262" s="234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173</v>
      </c>
      <c r="AU262" s="244" t="s">
        <v>85</v>
      </c>
      <c r="AV262" s="13" t="s">
        <v>85</v>
      </c>
      <c r="AW262" s="13" t="s">
        <v>36</v>
      </c>
      <c r="AX262" s="13" t="s">
        <v>75</v>
      </c>
      <c r="AY262" s="244" t="s">
        <v>151</v>
      </c>
    </row>
    <row r="263" s="13" customFormat="1">
      <c r="A263" s="13"/>
      <c r="B263" s="233"/>
      <c r="C263" s="234"/>
      <c r="D263" s="235" t="s">
        <v>173</v>
      </c>
      <c r="E263" s="236" t="s">
        <v>19</v>
      </c>
      <c r="F263" s="237" t="s">
        <v>460</v>
      </c>
      <c r="G263" s="234"/>
      <c r="H263" s="238">
        <v>2</v>
      </c>
      <c r="I263" s="239"/>
      <c r="J263" s="234"/>
      <c r="K263" s="234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173</v>
      </c>
      <c r="AU263" s="244" t="s">
        <v>85</v>
      </c>
      <c r="AV263" s="13" t="s">
        <v>85</v>
      </c>
      <c r="AW263" s="13" t="s">
        <v>36</v>
      </c>
      <c r="AX263" s="13" t="s">
        <v>75</v>
      </c>
      <c r="AY263" s="244" t="s">
        <v>151</v>
      </c>
    </row>
    <row r="264" s="14" customFormat="1">
      <c r="A264" s="14"/>
      <c r="B264" s="245"/>
      <c r="C264" s="246"/>
      <c r="D264" s="235" t="s">
        <v>173</v>
      </c>
      <c r="E264" s="247" t="s">
        <v>19</v>
      </c>
      <c r="F264" s="248" t="s">
        <v>177</v>
      </c>
      <c r="G264" s="246"/>
      <c r="H264" s="249">
        <v>4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173</v>
      </c>
      <c r="AU264" s="255" t="s">
        <v>85</v>
      </c>
      <c r="AV264" s="14" t="s">
        <v>158</v>
      </c>
      <c r="AW264" s="14" t="s">
        <v>36</v>
      </c>
      <c r="AX264" s="14" t="s">
        <v>83</v>
      </c>
      <c r="AY264" s="255" t="s">
        <v>151</v>
      </c>
    </row>
    <row r="265" s="2" customFormat="1" ht="24.15" customHeight="1">
      <c r="A265" s="41"/>
      <c r="B265" s="42"/>
      <c r="C265" s="267" t="s">
        <v>461</v>
      </c>
      <c r="D265" s="267" t="s">
        <v>363</v>
      </c>
      <c r="E265" s="268" t="s">
        <v>462</v>
      </c>
      <c r="F265" s="269" t="s">
        <v>463</v>
      </c>
      <c r="G265" s="270" t="s">
        <v>407</v>
      </c>
      <c r="H265" s="271">
        <v>4</v>
      </c>
      <c r="I265" s="272"/>
      <c r="J265" s="273">
        <f>ROUND(I265*H265,2)</f>
        <v>0</v>
      </c>
      <c r="K265" s="269" t="s">
        <v>157</v>
      </c>
      <c r="L265" s="274"/>
      <c r="M265" s="275" t="s">
        <v>19</v>
      </c>
      <c r="N265" s="276" t="s">
        <v>46</v>
      </c>
      <c r="O265" s="87"/>
      <c r="P265" s="224">
        <f>O265*H265</f>
        <v>0</v>
      </c>
      <c r="Q265" s="224">
        <v>0.081000000000000003</v>
      </c>
      <c r="R265" s="224">
        <f>Q265*H265</f>
        <v>0.32400000000000001</v>
      </c>
      <c r="S265" s="224">
        <v>0</v>
      </c>
      <c r="T265" s="22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6" t="s">
        <v>204</v>
      </c>
      <c r="AT265" s="226" t="s">
        <v>363</v>
      </c>
      <c r="AU265" s="226" t="s">
        <v>85</v>
      </c>
      <c r="AY265" s="20" t="s">
        <v>151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20" t="s">
        <v>83</v>
      </c>
      <c r="BK265" s="227">
        <f>ROUND(I265*H265,2)</f>
        <v>0</v>
      </c>
      <c r="BL265" s="20" t="s">
        <v>158</v>
      </c>
      <c r="BM265" s="226" t="s">
        <v>464</v>
      </c>
    </row>
    <row r="266" s="2" customFormat="1" ht="49.05" customHeight="1">
      <c r="A266" s="41"/>
      <c r="B266" s="42"/>
      <c r="C266" s="215" t="s">
        <v>465</v>
      </c>
      <c r="D266" s="215" t="s">
        <v>153</v>
      </c>
      <c r="E266" s="216" t="s">
        <v>466</v>
      </c>
      <c r="F266" s="217" t="s">
        <v>467</v>
      </c>
      <c r="G266" s="218" t="s">
        <v>193</v>
      </c>
      <c r="H266" s="219">
        <v>4.8079999999999998</v>
      </c>
      <c r="I266" s="220"/>
      <c r="J266" s="221">
        <f>ROUND(I266*H266,2)</f>
        <v>0</v>
      </c>
      <c r="K266" s="217" t="s">
        <v>157</v>
      </c>
      <c r="L266" s="47"/>
      <c r="M266" s="222" t="s">
        <v>19</v>
      </c>
      <c r="N266" s="223" t="s">
        <v>46</v>
      </c>
      <c r="O266" s="87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6" t="s">
        <v>158</v>
      </c>
      <c r="AT266" s="226" t="s">
        <v>153</v>
      </c>
      <c r="AU266" s="226" t="s">
        <v>85</v>
      </c>
      <c r="AY266" s="20" t="s">
        <v>151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20" t="s">
        <v>83</v>
      </c>
      <c r="BK266" s="227">
        <f>ROUND(I266*H266,2)</f>
        <v>0</v>
      </c>
      <c r="BL266" s="20" t="s">
        <v>158</v>
      </c>
      <c r="BM266" s="226" t="s">
        <v>468</v>
      </c>
    </row>
    <row r="267" s="2" customFormat="1">
      <c r="A267" s="41"/>
      <c r="B267" s="42"/>
      <c r="C267" s="43"/>
      <c r="D267" s="228" t="s">
        <v>160</v>
      </c>
      <c r="E267" s="43"/>
      <c r="F267" s="229" t="s">
        <v>469</v>
      </c>
      <c r="G267" s="43"/>
      <c r="H267" s="43"/>
      <c r="I267" s="230"/>
      <c r="J267" s="43"/>
      <c r="K267" s="43"/>
      <c r="L267" s="47"/>
      <c r="M267" s="231"/>
      <c r="N267" s="232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160</v>
      </c>
      <c r="AU267" s="20" t="s">
        <v>85</v>
      </c>
    </row>
    <row r="268" s="13" customFormat="1">
      <c r="A268" s="13"/>
      <c r="B268" s="233"/>
      <c r="C268" s="234"/>
      <c r="D268" s="235" t="s">
        <v>173</v>
      </c>
      <c r="E268" s="236" t="s">
        <v>19</v>
      </c>
      <c r="F268" s="237" t="s">
        <v>470</v>
      </c>
      <c r="G268" s="234"/>
      <c r="H268" s="238">
        <v>4.8079999999999998</v>
      </c>
      <c r="I268" s="239"/>
      <c r="J268" s="234"/>
      <c r="K268" s="234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173</v>
      </c>
      <c r="AU268" s="244" t="s">
        <v>85</v>
      </c>
      <c r="AV268" s="13" t="s">
        <v>85</v>
      </c>
      <c r="AW268" s="13" t="s">
        <v>36</v>
      </c>
      <c r="AX268" s="13" t="s">
        <v>83</v>
      </c>
      <c r="AY268" s="244" t="s">
        <v>151</v>
      </c>
    </row>
    <row r="269" s="2" customFormat="1" ht="37.8" customHeight="1">
      <c r="A269" s="41"/>
      <c r="B269" s="42"/>
      <c r="C269" s="215" t="s">
        <v>471</v>
      </c>
      <c r="D269" s="215" t="s">
        <v>153</v>
      </c>
      <c r="E269" s="216" t="s">
        <v>472</v>
      </c>
      <c r="F269" s="217" t="s">
        <v>473</v>
      </c>
      <c r="G269" s="218" t="s">
        <v>256</v>
      </c>
      <c r="H269" s="219">
        <v>9.4199999999999999</v>
      </c>
      <c r="I269" s="220"/>
      <c r="J269" s="221">
        <f>ROUND(I269*H269,2)</f>
        <v>0</v>
      </c>
      <c r="K269" s="217" t="s">
        <v>157</v>
      </c>
      <c r="L269" s="47"/>
      <c r="M269" s="222" t="s">
        <v>19</v>
      </c>
      <c r="N269" s="223" t="s">
        <v>46</v>
      </c>
      <c r="O269" s="87"/>
      <c r="P269" s="224">
        <f>O269*H269</f>
        <v>0</v>
      </c>
      <c r="Q269" s="224">
        <v>0.0063200000000000001</v>
      </c>
      <c r="R269" s="224">
        <f>Q269*H269</f>
        <v>0.059534400000000001</v>
      </c>
      <c r="S269" s="224">
        <v>0</v>
      </c>
      <c r="T269" s="225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6" t="s">
        <v>158</v>
      </c>
      <c r="AT269" s="226" t="s">
        <v>153</v>
      </c>
      <c r="AU269" s="226" t="s">
        <v>85</v>
      </c>
      <c r="AY269" s="20" t="s">
        <v>151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20" t="s">
        <v>83</v>
      </c>
      <c r="BK269" s="227">
        <f>ROUND(I269*H269,2)</f>
        <v>0</v>
      </c>
      <c r="BL269" s="20" t="s">
        <v>158</v>
      </c>
      <c r="BM269" s="226" t="s">
        <v>474</v>
      </c>
    </row>
    <row r="270" s="2" customFormat="1">
      <c r="A270" s="41"/>
      <c r="B270" s="42"/>
      <c r="C270" s="43"/>
      <c r="D270" s="228" t="s">
        <v>160</v>
      </c>
      <c r="E270" s="43"/>
      <c r="F270" s="229" t="s">
        <v>475</v>
      </c>
      <c r="G270" s="43"/>
      <c r="H270" s="43"/>
      <c r="I270" s="230"/>
      <c r="J270" s="43"/>
      <c r="K270" s="43"/>
      <c r="L270" s="47"/>
      <c r="M270" s="231"/>
      <c r="N270" s="232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160</v>
      </c>
      <c r="AU270" s="20" t="s">
        <v>85</v>
      </c>
    </row>
    <row r="271" s="13" customFormat="1">
      <c r="A271" s="13"/>
      <c r="B271" s="233"/>
      <c r="C271" s="234"/>
      <c r="D271" s="235" t="s">
        <v>173</v>
      </c>
      <c r="E271" s="236" t="s">
        <v>19</v>
      </c>
      <c r="F271" s="237" t="s">
        <v>476</v>
      </c>
      <c r="G271" s="234"/>
      <c r="H271" s="238">
        <v>9.4199999999999999</v>
      </c>
      <c r="I271" s="239"/>
      <c r="J271" s="234"/>
      <c r="K271" s="234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173</v>
      </c>
      <c r="AU271" s="244" t="s">
        <v>85</v>
      </c>
      <c r="AV271" s="13" t="s">
        <v>85</v>
      </c>
      <c r="AW271" s="13" t="s">
        <v>36</v>
      </c>
      <c r="AX271" s="13" t="s">
        <v>83</v>
      </c>
      <c r="AY271" s="244" t="s">
        <v>151</v>
      </c>
    </row>
    <row r="272" s="2" customFormat="1" ht="24.15" customHeight="1">
      <c r="A272" s="41"/>
      <c r="B272" s="42"/>
      <c r="C272" s="215" t="s">
        <v>477</v>
      </c>
      <c r="D272" s="215" t="s">
        <v>153</v>
      </c>
      <c r="E272" s="216" t="s">
        <v>478</v>
      </c>
      <c r="F272" s="217" t="s">
        <v>479</v>
      </c>
      <c r="G272" s="218" t="s">
        <v>351</v>
      </c>
      <c r="H272" s="219">
        <v>0.16900000000000001</v>
      </c>
      <c r="I272" s="220"/>
      <c r="J272" s="221">
        <f>ROUND(I272*H272,2)</f>
        <v>0</v>
      </c>
      <c r="K272" s="217" t="s">
        <v>157</v>
      </c>
      <c r="L272" s="47"/>
      <c r="M272" s="222" t="s">
        <v>19</v>
      </c>
      <c r="N272" s="223" t="s">
        <v>46</v>
      </c>
      <c r="O272" s="87"/>
      <c r="P272" s="224">
        <f>O272*H272</f>
        <v>0</v>
      </c>
      <c r="Q272" s="224">
        <v>1.06277</v>
      </c>
      <c r="R272" s="224">
        <f>Q272*H272</f>
        <v>0.17960813000000001</v>
      </c>
      <c r="S272" s="224">
        <v>0</v>
      </c>
      <c r="T272" s="225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6" t="s">
        <v>158</v>
      </c>
      <c r="AT272" s="226" t="s">
        <v>153</v>
      </c>
      <c r="AU272" s="226" t="s">
        <v>85</v>
      </c>
      <c r="AY272" s="20" t="s">
        <v>151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20" t="s">
        <v>83</v>
      </c>
      <c r="BK272" s="227">
        <f>ROUND(I272*H272,2)</f>
        <v>0</v>
      </c>
      <c r="BL272" s="20" t="s">
        <v>158</v>
      </c>
      <c r="BM272" s="226" t="s">
        <v>480</v>
      </c>
    </row>
    <row r="273" s="2" customFormat="1">
      <c r="A273" s="41"/>
      <c r="B273" s="42"/>
      <c r="C273" s="43"/>
      <c r="D273" s="228" t="s">
        <v>160</v>
      </c>
      <c r="E273" s="43"/>
      <c r="F273" s="229" t="s">
        <v>481</v>
      </c>
      <c r="G273" s="43"/>
      <c r="H273" s="43"/>
      <c r="I273" s="230"/>
      <c r="J273" s="43"/>
      <c r="K273" s="43"/>
      <c r="L273" s="47"/>
      <c r="M273" s="231"/>
      <c r="N273" s="232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160</v>
      </c>
      <c r="AU273" s="20" t="s">
        <v>85</v>
      </c>
    </row>
    <row r="274" s="13" customFormat="1">
      <c r="A274" s="13"/>
      <c r="B274" s="233"/>
      <c r="C274" s="234"/>
      <c r="D274" s="235" t="s">
        <v>173</v>
      </c>
      <c r="E274" s="236" t="s">
        <v>19</v>
      </c>
      <c r="F274" s="237" t="s">
        <v>482</v>
      </c>
      <c r="G274" s="234"/>
      <c r="H274" s="238">
        <v>0.16900000000000001</v>
      </c>
      <c r="I274" s="239"/>
      <c r="J274" s="234"/>
      <c r="K274" s="234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173</v>
      </c>
      <c r="AU274" s="244" t="s">
        <v>85</v>
      </c>
      <c r="AV274" s="13" t="s">
        <v>85</v>
      </c>
      <c r="AW274" s="13" t="s">
        <v>36</v>
      </c>
      <c r="AX274" s="13" t="s">
        <v>83</v>
      </c>
      <c r="AY274" s="244" t="s">
        <v>151</v>
      </c>
    </row>
    <row r="275" s="12" customFormat="1" ht="22.8" customHeight="1">
      <c r="A275" s="12"/>
      <c r="B275" s="199"/>
      <c r="C275" s="200"/>
      <c r="D275" s="201" t="s">
        <v>74</v>
      </c>
      <c r="E275" s="213" t="s">
        <v>204</v>
      </c>
      <c r="F275" s="213" t="s">
        <v>483</v>
      </c>
      <c r="G275" s="200"/>
      <c r="H275" s="200"/>
      <c r="I275" s="203"/>
      <c r="J275" s="214">
        <f>BK275</f>
        <v>0</v>
      </c>
      <c r="K275" s="200"/>
      <c r="L275" s="205"/>
      <c r="M275" s="206"/>
      <c r="N275" s="207"/>
      <c r="O275" s="207"/>
      <c r="P275" s="208">
        <f>SUM(P276:P389)</f>
        <v>0</v>
      </c>
      <c r="Q275" s="207"/>
      <c r="R275" s="208">
        <f>SUM(R276:R389)</f>
        <v>11.010091799999998</v>
      </c>
      <c r="S275" s="207"/>
      <c r="T275" s="209">
        <f>SUM(T276:T389)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0" t="s">
        <v>83</v>
      </c>
      <c r="AT275" s="211" t="s">
        <v>74</v>
      </c>
      <c r="AU275" s="211" t="s">
        <v>83</v>
      </c>
      <c r="AY275" s="210" t="s">
        <v>151</v>
      </c>
      <c r="BK275" s="212">
        <f>SUM(BK276:BK389)</f>
        <v>0</v>
      </c>
    </row>
    <row r="276" s="2" customFormat="1" ht="44.25" customHeight="1">
      <c r="A276" s="41"/>
      <c r="B276" s="42"/>
      <c r="C276" s="215" t="s">
        <v>484</v>
      </c>
      <c r="D276" s="215" t="s">
        <v>153</v>
      </c>
      <c r="E276" s="216" t="s">
        <v>485</v>
      </c>
      <c r="F276" s="217" t="s">
        <v>486</v>
      </c>
      <c r="G276" s="218" t="s">
        <v>407</v>
      </c>
      <c r="H276" s="219">
        <v>4</v>
      </c>
      <c r="I276" s="220"/>
      <c r="J276" s="221">
        <f>ROUND(I276*H276,2)</f>
        <v>0</v>
      </c>
      <c r="K276" s="217" t="s">
        <v>157</v>
      </c>
      <c r="L276" s="47"/>
      <c r="M276" s="222" t="s">
        <v>19</v>
      </c>
      <c r="N276" s="223" t="s">
        <v>46</v>
      </c>
      <c r="O276" s="87"/>
      <c r="P276" s="224">
        <f>O276*H276</f>
        <v>0</v>
      </c>
      <c r="Q276" s="224">
        <v>0.00167</v>
      </c>
      <c r="R276" s="224">
        <f>Q276*H276</f>
        <v>0.0066800000000000002</v>
      </c>
      <c r="S276" s="224">
        <v>0</v>
      </c>
      <c r="T276" s="225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6" t="s">
        <v>158</v>
      </c>
      <c r="AT276" s="226" t="s">
        <v>153</v>
      </c>
      <c r="AU276" s="226" t="s">
        <v>85</v>
      </c>
      <c r="AY276" s="20" t="s">
        <v>151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20" t="s">
        <v>83</v>
      </c>
      <c r="BK276" s="227">
        <f>ROUND(I276*H276,2)</f>
        <v>0</v>
      </c>
      <c r="BL276" s="20" t="s">
        <v>158</v>
      </c>
      <c r="BM276" s="226" t="s">
        <v>487</v>
      </c>
    </row>
    <row r="277" s="2" customFormat="1">
      <c r="A277" s="41"/>
      <c r="B277" s="42"/>
      <c r="C277" s="43"/>
      <c r="D277" s="228" t="s">
        <v>160</v>
      </c>
      <c r="E277" s="43"/>
      <c r="F277" s="229" t="s">
        <v>488</v>
      </c>
      <c r="G277" s="43"/>
      <c r="H277" s="43"/>
      <c r="I277" s="230"/>
      <c r="J277" s="43"/>
      <c r="K277" s="43"/>
      <c r="L277" s="47"/>
      <c r="M277" s="231"/>
      <c r="N277" s="232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160</v>
      </c>
      <c r="AU277" s="20" t="s">
        <v>85</v>
      </c>
    </row>
    <row r="278" s="13" customFormat="1">
      <c r="A278" s="13"/>
      <c r="B278" s="233"/>
      <c r="C278" s="234"/>
      <c r="D278" s="235" t="s">
        <v>173</v>
      </c>
      <c r="E278" s="236" t="s">
        <v>19</v>
      </c>
      <c r="F278" s="237" t="s">
        <v>489</v>
      </c>
      <c r="G278" s="234"/>
      <c r="H278" s="238">
        <v>4</v>
      </c>
      <c r="I278" s="239"/>
      <c r="J278" s="234"/>
      <c r="K278" s="234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173</v>
      </c>
      <c r="AU278" s="244" t="s">
        <v>85</v>
      </c>
      <c r="AV278" s="13" t="s">
        <v>85</v>
      </c>
      <c r="AW278" s="13" t="s">
        <v>36</v>
      </c>
      <c r="AX278" s="13" t="s">
        <v>83</v>
      </c>
      <c r="AY278" s="244" t="s">
        <v>151</v>
      </c>
    </row>
    <row r="279" s="2" customFormat="1" ht="16.5" customHeight="1">
      <c r="A279" s="41"/>
      <c r="B279" s="42"/>
      <c r="C279" s="267" t="s">
        <v>490</v>
      </c>
      <c r="D279" s="267" t="s">
        <v>363</v>
      </c>
      <c r="E279" s="268" t="s">
        <v>491</v>
      </c>
      <c r="F279" s="269" t="s">
        <v>492</v>
      </c>
      <c r="G279" s="270" t="s">
        <v>407</v>
      </c>
      <c r="H279" s="271">
        <v>1</v>
      </c>
      <c r="I279" s="272"/>
      <c r="J279" s="273">
        <f>ROUND(I279*H279,2)</f>
        <v>0</v>
      </c>
      <c r="K279" s="269" t="s">
        <v>19</v>
      </c>
      <c r="L279" s="274"/>
      <c r="M279" s="275" t="s">
        <v>19</v>
      </c>
      <c r="N279" s="276" t="s">
        <v>46</v>
      </c>
      <c r="O279" s="87"/>
      <c r="P279" s="224">
        <f>O279*H279</f>
        <v>0</v>
      </c>
      <c r="Q279" s="224">
        <v>0.010999999999999999</v>
      </c>
      <c r="R279" s="224">
        <f>Q279*H279</f>
        <v>0.010999999999999999</v>
      </c>
      <c r="S279" s="224">
        <v>0</v>
      </c>
      <c r="T279" s="225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6" t="s">
        <v>204</v>
      </c>
      <c r="AT279" s="226" t="s">
        <v>363</v>
      </c>
      <c r="AU279" s="226" t="s">
        <v>85</v>
      </c>
      <c r="AY279" s="20" t="s">
        <v>151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20" t="s">
        <v>83</v>
      </c>
      <c r="BK279" s="227">
        <f>ROUND(I279*H279,2)</f>
        <v>0</v>
      </c>
      <c r="BL279" s="20" t="s">
        <v>158</v>
      </c>
      <c r="BM279" s="226" t="s">
        <v>493</v>
      </c>
    </row>
    <row r="280" s="2" customFormat="1" ht="16.5" customHeight="1">
      <c r="A280" s="41"/>
      <c r="B280" s="42"/>
      <c r="C280" s="267" t="s">
        <v>494</v>
      </c>
      <c r="D280" s="267" t="s">
        <v>363</v>
      </c>
      <c r="E280" s="268" t="s">
        <v>495</v>
      </c>
      <c r="F280" s="269" t="s">
        <v>496</v>
      </c>
      <c r="G280" s="270" t="s">
        <v>407</v>
      </c>
      <c r="H280" s="271">
        <v>1</v>
      </c>
      <c r="I280" s="272"/>
      <c r="J280" s="273">
        <f>ROUND(I280*H280,2)</f>
        <v>0</v>
      </c>
      <c r="K280" s="269" t="s">
        <v>19</v>
      </c>
      <c r="L280" s="274"/>
      <c r="M280" s="275" t="s">
        <v>19</v>
      </c>
      <c r="N280" s="276" t="s">
        <v>46</v>
      </c>
      <c r="O280" s="87"/>
      <c r="P280" s="224">
        <f>O280*H280</f>
        <v>0</v>
      </c>
      <c r="Q280" s="224">
        <v>0.0124</v>
      </c>
      <c r="R280" s="224">
        <f>Q280*H280</f>
        <v>0.0124</v>
      </c>
      <c r="S280" s="224">
        <v>0</v>
      </c>
      <c r="T280" s="225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6" t="s">
        <v>204</v>
      </c>
      <c r="AT280" s="226" t="s">
        <v>363</v>
      </c>
      <c r="AU280" s="226" t="s">
        <v>85</v>
      </c>
      <c r="AY280" s="20" t="s">
        <v>151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20" t="s">
        <v>83</v>
      </c>
      <c r="BK280" s="227">
        <f>ROUND(I280*H280,2)</f>
        <v>0</v>
      </c>
      <c r="BL280" s="20" t="s">
        <v>158</v>
      </c>
      <c r="BM280" s="226" t="s">
        <v>497</v>
      </c>
    </row>
    <row r="281" s="2" customFormat="1" ht="16.5" customHeight="1">
      <c r="A281" s="41"/>
      <c r="B281" s="42"/>
      <c r="C281" s="267" t="s">
        <v>498</v>
      </c>
      <c r="D281" s="267" t="s">
        <v>363</v>
      </c>
      <c r="E281" s="268" t="s">
        <v>499</v>
      </c>
      <c r="F281" s="269" t="s">
        <v>500</v>
      </c>
      <c r="G281" s="270" t="s">
        <v>407</v>
      </c>
      <c r="H281" s="271">
        <v>1</v>
      </c>
      <c r="I281" s="272"/>
      <c r="J281" s="273">
        <f>ROUND(I281*H281,2)</f>
        <v>0</v>
      </c>
      <c r="K281" s="269" t="s">
        <v>19</v>
      </c>
      <c r="L281" s="274"/>
      <c r="M281" s="275" t="s">
        <v>19</v>
      </c>
      <c r="N281" s="276" t="s">
        <v>46</v>
      </c>
      <c r="O281" s="87"/>
      <c r="P281" s="224">
        <f>O281*H281</f>
        <v>0</v>
      </c>
      <c r="Q281" s="224">
        <v>0.0141</v>
      </c>
      <c r="R281" s="224">
        <f>Q281*H281</f>
        <v>0.0141</v>
      </c>
      <c r="S281" s="224">
        <v>0</v>
      </c>
      <c r="T281" s="225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6" t="s">
        <v>204</v>
      </c>
      <c r="AT281" s="226" t="s">
        <v>363</v>
      </c>
      <c r="AU281" s="226" t="s">
        <v>85</v>
      </c>
      <c r="AY281" s="20" t="s">
        <v>151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20" t="s">
        <v>83</v>
      </c>
      <c r="BK281" s="227">
        <f>ROUND(I281*H281,2)</f>
        <v>0</v>
      </c>
      <c r="BL281" s="20" t="s">
        <v>158</v>
      </c>
      <c r="BM281" s="226" t="s">
        <v>501</v>
      </c>
    </row>
    <row r="282" s="2" customFormat="1" ht="16.5" customHeight="1">
      <c r="A282" s="41"/>
      <c r="B282" s="42"/>
      <c r="C282" s="267" t="s">
        <v>502</v>
      </c>
      <c r="D282" s="267" t="s">
        <v>363</v>
      </c>
      <c r="E282" s="268" t="s">
        <v>503</v>
      </c>
      <c r="F282" s="269" t="s">
        <v>504</v>
      </c>
      <c r="G282" s="270" t="s">
        <v>407</v>
      </c>
      <c r="H282" s="271">
        <v>1</v>
      </c>
      <c r="I282" s="272"/>
      <c r="J282" s="273">
        <f>ROUND(I282*H282,2)</f>
        <v>0</v>
      </c>
      <c r="K282" s="269" t="s">
        <v>19</v>
      </c>
      <c r="L282" s="274"/>
      <c r="M282" s="275" t="s">
        <v>19</v>
      </c>
      <c r="N282" s="276" t="s">
        <v>46</v>
      </c>
      <c r="O282" s="87"/>
      <c r="P282" s="224">
        <f>O282*H282</f>
        <v>0</v>
      </c>
      <c r="Q282" s="224">
        <v>0.015699999999999999</v>
      </c>
      <c r="R282" s="224">
        <f>Q282*H282</f>
        <v>0.015699999999999999</v>
      </c>
      <c r="S282" s="224">
        <v>0</v>
      </c>
      <c r="T282" s="225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6" t="s">
        <v>204</v>
      </c>
      <c r="AT282" s="226" t="s">
        <v>363</v>
      </c>
      <c r="AU282" s="226" t="s">
        <v>85</v>
      </c>
      <c r="AY282" s="20" t="s">
        <v>151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20" t="s">
        <v>83</v>
      </c>
      <c r="BK282" s="227">
        <f>ROUND(I282*H282,2)</f>
        <v>0</v>
      </c>
      <c r="BL282" s="20" t="s">
        <v>158</v>
      </c>
      <c r="BM282" s="226" t="s">
        <v>505</v>
      </c>
    </row>
    <row r="283" s="2" customFormat="1" ht="55.5" customHeight="1">
      <c r="A283" s="41"/>
      <c r="B283" s="42"/>
      <c r="C283" s="215" t="s">
        <v>506</v>
      </c>
      <c r="D283" s="215" t="s">
        <v>153</v>
      </c>
      <c r="E283" s="216" t="s">
        <v>507</v>
      </c>
      <c r="F283" s="217" t="s">
        <v>508</v>
      </c>
      <c r="G283" s="218" t="s">
        <v>407</v>
      </c>
      <c r="H283" s="219">
        <v>1</v>
      </c>
      <c r="I283" s="220"/>
      <c r="J283" s="221">
        <f>ROUND(I283*H283,2)</f>
        <v>0</v>
      </c>
      <c r="K283" s="217" t="s">
        <v>157</v>
      </c>
      <c r="L283" s="47"/>
      <c r="M283" s="222" t="s">
        <v>19</v>
      </c>
      <c r="N283" s="223" t="s">
        <v>46</v>
      </c>
      <c r="O283" s="87"/>
      <c r="P283" s="224">
        <f>O283*H283</f>
        <v>0</v>
      </c>
      <c r="Q283" s="224">
        <v>0.00021000000000000001</v>
      </c>
      <c r="R283" s="224">
        <f>Q283*H283</f>
        <v>0.00021000000000000001</v>
      </c>
      <c r="S283" s="224">
        <v>0</v>
      </c>
      <c r="T283" s="225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6" t="s">
        <v>158</v>
      </c>
      <c r="AT283" s="226" t="s">
        <v>153</v>
      </c>
      <c r="AU283" s="226" t="s">
        <v>85</v>
      </c>
      <c r="AY283" s="20" t="s">
        <v>151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20" t="s">
        <v>83</v>
      </c>
      <c r="BK283" s="227">
        <f>ROUND(I283*H283,2)</f>
        <v>0</v>
      </c>
      <c r="BL283" s="20" t="s">
        <v>158</v>
      </c>
      <c r="BM283" s="226" t="s">
        <v>509</v>
      </c>
    </row>
    <row r="284" s="2" customFormat="1">
      <c r="A284" s="41"/>
      <c r="B284" s="42"/>
      <c r="C284" s="43"/>
      <c r="D284" s="228" t="s">
        <v>160</v>
      </c>
      <c r="E284" s="43"/>
      <c r="F284" s="229" t="s">
        <v>510</v>
      </c>
      <c r="G284" s="43"/>
      <c r="H284" s="43"/>
      <c r="I284" s="230"/>
      <c r="J284" s="43"/>
      <c r="K284" s="43"/>
      <c r="L284" s="47"/>
      <c r="M284" s="231"/>
      <c r="N284" s="232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160</v>
      </c>
      <c r="AU284" s="20" t="s">
        <v>85</v>
      </c>
    </row>
    <row r="285" s="2" customFormat="1" ht="24.15" customHeight="1">
      <c r="A285" s="41"/>
      <c r="B285" s="42"/>
      <c r="C285" s="267" t="s">
        <v>511</v>
      </c>
      <c r="D285" s="267" t="s">
        <v>363</v>
      </c>
      <c r="E285" s="268" t="s">
        <v>512</v>
      </c>
      <c r="F285" s="269" t="s">
        <v>513</v>
      </c>
      <c r="G285" s="270" t="s">
        <v>407</v>
      </c>
      <c r="H285" s="271">
        <v>1</v>
      </c>
      <c r="I285" s="272"/>
      <c r="J285" s="273">
        <f>ROUND(I285*H285,2)</f>
        <v>0</v>
      </c>
      <c r="K285" s="269" t="s">
        <v>19</v>
      </c>
      <c r="L285" s="274"/>
      <c r="M285" s="275" t="s">
        <v>19</v>
      </c>
      <c r="N285" s="276" t="s">
        <v>46</v>
      </c>
      <c r="O285" s="87"/>
      <c r="P285" s="224">
        <f>O285*H285</f>
        <v>0</v>
      </c>
      <c r="Q285" s="224">
        <v>0.0054999999999999997</v>
      </c>
      <c r="R285" s="224">
        <f>Q285*H285</f>
        <v>0.0054999999999999997</v>
      </c>
      <c r="S285" s="224">
        <v>0</v>
      </c>
      <c r="T285" s="225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26" t="s">
        <v>204</v>
      </c>
      <c r="AT285" s="226" t="s">
        <v>363</v>
      </c>
      <c r="AU285" s="226" t="s">
        <v>85</v>
      </c>
      <c r="AY285" s="20" t="s">
        <v>151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20" t="s">
        <v>83</v>
      </c>
      <c r="BK285" s="227">
        <f>ROUND(I285*H285,2)</f>
        <v>0</v>
      </c>
      <c r="BL285" s="20" t="s">
        <v>158</v>
      </c>
      <c r="BM285" s="226" t="s">
        <v>514</v>
      </c>
    </row>
    <row r="286" s="2" customFormat="1" ht="44.25" customHeight="1">
      <c r="A286" s="41"/>
      <c r="B286" s="42"/>
      <c r="C286" s="215" t="s">
        <v>515</v>
      </c>
      <c r="D286" s="215" t="s">
        <v>153</v>
      </c>
      <c r="E286" s="216" t="s">
        <v>516</v>
      </c>
      <c r="F286" s="217" t="s">
        <v>517</v>
      </c>
      <c r="G286" s="218" t="s">
        <v>407</v>
      </c>
      <c r="H286" s="219">
        <v>11</v>
      </c>
      <c r="I286" s="220"/>
      <c r="J286" s="221">
        <f>ROUND(I286*H286,2)</f>
        <v>0</v>
      </c>
      <c r="K286" s="217" t="s">
        <v>157</v>
      </c>
      <c r="L286" s="47"/>
      <c r="M286" s="222" t="s">
        <v>19</v>
      </c>
      <c r="N286" s="223" t="s">
        <v>46</v>
      </c>
      <c r="O286" s="87"/>
      <c r="P286" s="224">
        <f>O286*H286</f>
        <v>0</v>
      </c>
      <c r="Q286" s="224">
        <v>0.00167</v>
      </c>
      <c r="R286" s="224">
        <f>Q286*H286</f>
        <v>0.018370000000000001</v>
      </c>
      <c r="S286" s="224">
        <v>0</v>
      </c>
      <c r="T286" s="225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6" t="s">
        <v>158</v>
      </c>
      <c r="AT286" s="226" t="s">
        <v>153</v>
      </c>
      <c r="AU286" s="226" t="s">
        <v>85</v>
      </c>
      <c r="AY286" s="20" t="s">
        <v>151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20" t="s">
        <v>83</v>
      </c>
      <c r="BK286" s="227">
        <f>ROUND(I286*H286,2)</f>
        <v>0</v>
      </c>
      <c r="BL286" s="20" t="s">
        <v>158</v>
      </c>
      <c r="BM286" s="226" t="s">
        <v>518</v>
      </c>
    </row>
    <row r="287" s="2" customFormat="1">
      <c r="A287" s="41"/>
      <c r="B287" s="42"/>
      <c r="C287" s="43"/>
      <c r="D287" s="228" t="s">
        <v>160</v>
      </c>
      <c r="E287" s="43"/>
      <c r="F287" s="229" t="s">
        <v>519</v>
      </c>
      <c r="G287" s="43"/>
      <c r="H287" s="43"/>
      <c r="I287" s="230"/>
      <c r="J287" s="43"/>
      <c r="K287" s="43"/>
      <c r="L287" s="47"/>
      <c r="M287" s="231"/>
      <c r="N287" s="232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160</v>
      </c>
      <c r="AU287" s="20" t="s">
        <v>85</v>
      </c>
    </row>
    <row r="288" s="2" customFormat="1" ht="21.75" customHeight="1">
      <c r="A288" s="41"/>
      <c r="B288" s="42"/>
      <c r="C288" s="267" t="s">
        <v>520</v>
      </c>
      <c r="D288" s="267" t="s">
        <v>363</v>
      </c>
      <c r="E288" s="268" t="s">
        <v>521</v>
      </c>
      <c r="F288" s="269" t="s">
        <v>522</v>
      </c>
      <c r="G288" s="270" t="s">
        <v>407</v>
      </c>
      <c r="H288" s="271">
        <v>8</v>
      </c>
      <c r="I288" s="272"/>
      <c r="J288" s="273">
        <f>ROUND(I288*H288,2)</f>
        <v>0</v>
      </c>
      <c r="K288" s="269" t="s">
        <v>19</v>
      </c>
      <c r="L288" s="274"/>
      <c r="M288" s="275" t="s">
        <v>19</v>
      </c>
      <c r="N288" s="276" t="s">
        <v>46</v>
      </c>
      <c r="O288" s="87"/>
      <c r="P288" s="224">
        <f>O288*H288</f>
        <v>0</v>
      </c>
      <c r="Q288" s="224">
        <v>0.01</v>
      </c>
      <c r="R288" s="224">
        <f>Q288*H288</f>
        <v>0.080000000000000002</v>
      </c>
      <c r="S288" s="224">
        <v>0</v>
      </c>
      <c r="T288" s="225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6" t="s">
        <v>204</v>
      </c>
      <c r="AT288" s="226" t="s">
        <v>363</v>
      </c>
      <c r="AU288" s="226" t="s">
        <v>85</v>
      </c>
      <c r="AY288" s="20" t="s">
        <v>151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20" t="s">
        <v>83</v>
      </c>
      <c r="BK288" s="227">
        <f>ROUND(I288*H288,2)</f>
        <v>0</v>
      </c>
      <c r="BL288" s="20" t="s">
        <v>158</v>
      </c>
      <c r="BM288" s="226" t="s">
        <v>523</v>
      </c>
    </row>
    <row r="289" s="2" customFormat="1" ht="37.8" customHeight="1">
      <c r="A289" s="41"/>
      <c r="B289" s="42"/>
      <c r="C289" s="267" t="s">
        <v>524</v>
      </c>
      <c r="D289" s="267" t="s">
        <v>363</v>
      </c>
      <c r="E289" s="268" t="s">
        <v>525</v>
      </c>
      <c r="F289" s="269" t="s">
        <v>526</v>
      </c>
      <c r="G289" s="270" t="s">
        <v>407</v>
      </c>
      <c r="H289" s="271">
        <v>3</v>
      </c>
      <c r="I289" s="272"/>
      <c r="J289" s="273">
        <f>ROUND(I289*H289,2)</f>
        <v>0</v>
      </c>
      <c r="K289" s="269" t="s">
        <v>19</v>
      </c>
      <c r="L289" s="274"/>
      <c r="M289" s="275" t="s">
        <v>19</v>
      </c>
      <c r="N289" s="276" t="s">
        <v>46</v>
      </c>
      <c r="O289" s="87"/>
      <c r="P289" s="224">
        <f>O289*H289</f>
        <v>0</v>
      </c>
      <c r="Q289" s="224">
        <v>0.0035000000000000001</v>
      </c>
      <c r="R289" s="224">
        <f>Q289*H289</f>
        <v>0.010500000000000001</v>
      </c>
      <c r="S289" s="224">
        <v>0</v>
      </c>
      <c r="T289" s="225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6" t="s">
        <v>204</v>
      </c>
      <c r="AT289" s="226" t="s">
        <v>363</v>
      </c>
      <c r="AU289" s="226" t="s">
        <v>85</v>
      </c>
      <c r="AY289" s="20" t="s">
        <v>151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20" t="s">
        <v>83</v>
      </c>
      <c r="BK289" s="227">
        <f>ROUND(I289*H289,2)</f>
        <v>0</v>
      </c>
      <c r="BL289" s="20" t="s">
        <v>158</v>
      </c>
      <c r="BM289" s="226" t="s">
        <v>527</v>
      </c>
    </row>
    <row r="290" s="2" customFormat="1" ht="44.25" customHeight="1">
      <c r="A290" s="41"/>
      <c r="B290" s="42"/>
      <c r="C290" s="215" t="s">
        <v>528</v>
      </c>
      <c r="D290" s="215" t="s">
        <v>153</v>
      </c>
      <c r="E290" s="216" t="s">
        <v>529</v>
      </c>
      <c r="F290" s="217" t="s">
        <v>530</v>
      </c>
      <c r="G290" s="218" t="s">
        <v>407</v>
      </c>
      <c r="H290" s="219">
        <v>6</v>
      </c>
      <c r="I290" s="220"/>
      <c r="J290" s="221">
        <f>ROUND(I290*H290,2)</f>
        <v>0</v>
      </c>
      <c r="K290" s="217" t="s">
        <v>157</v>
      </c>
      <c r="L290" s="47"/>
      <c r="M290" s="222" t="s">
        <v>19</v>
      </c>
      <c r="N290" s="223" t="s">
        <v>46</v>
      </c>
      <c r="O290" s="87"/>
      <c r="P290" s="224">
        <f>O290*H290</f>
        <v>0</v>
      </c>
      <c r="Q290" s="224">
        <v>0.0017099999999999999</v>
      </c>
      <c r="R290" s="224">
        <f>Q290*H290</f>
        <v>0.01026</v>
      </c>
      <c r="S290" s="224">
        <v>0</v>
      </c>
      <c r="T290" s="225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6" t="s">
        <v>158</v>
      </c>
      <c r="AT290" s="226" t="s">
        <v>153</v>
      </c>
      <c r="AU290" s="226" t="s">
        <v>85</v>
      </c>
      <c r="AY290" s="20" t="s">
        <v>151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20" t="s">
        <v>83</v>
      </c>
      <c r="BK290" s="227">
        <f>ROUND(I290*H290,2)</f>
        <v>0</v>
      </c>
      <c r="BL290" s="20" t="s">
        <v>158</v>
      </c>
      <c r="BM290" s="226" t="s">
        <v>531</v>
      </c>
    </row>
    <row r="291" s="2" customFormat="1">
      <c r="A291" s="41"/>
      <c r="B291" s="42"/>
      <c r="C291" s="43"/>
      <c r="D291" s="228" t="s">
        <v>160</v>
      </c>
      <c r="E291" s="43"/>
      <c r="F291" s="229" t="s">
        <v>532</v>
      </c>
      <c r="G291" s="43"/>
      <c r="H291" s="43"/>
      <c r="I291" s="230"/>
      <c r="J291" s="43"/>
      <c r="K291" s="43"/>
      <c r="L291" s="47"/>
      <c r="M291" s="231"/>
      <c r="N291" s="232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160</v>
      </c>
      <c r="AU291" s="20" t="s">
        <v>85</v>
      </c>
    </row>
    <row r="292" s="2" customFormat="1" ht="16.5" customHeight="1">
      <c r="A292" s="41"/>
      <c r="B292" s="42"/>
      <c r="C292" s="267" t="s">
        <v>533</v>
      </c>
      <c r="D292" s="267" t="s">
        <v>363</v>
      </c>
      <c r="E292" s="268" t="s">
        <v>534</v>
      </c>
      <c r="F292" s="269" t="s">
        <v>535</v>
      </c>
      <c r="G292" s="270" t="s">
        <v>407</v>
      </c>
      <c r="H292" s="271">
        <v>6</v>
      </c>
      <c r="I292" s="272"/>
      <c r="J292" s="273">
        <f>ROUND(I292*H292,2)</f>
        <v>0</v>
      </c>
      <c r="K292" s="269" t="s">
        <v>19</v>
      </c>
      <c r="L292" s="274"/>
      <c r="M292" s="275" t="s">
        <v>19</v>
      </c>
      <c r="N292" s="276" t="s">
        <v>46</v>
      </c>
      <c r="O292" s="87"/>
      <c r="P292" s="224">
        <f>O292*H292</f>
        <v>0</v>
      </c>
      <c r="Q292" s="224">
        <v>0.016</v>
      </c>
      <c r="R292" s="224">
        <f>Q292*H292</f>
        <v>0.096000000000000002</v>
      </c>
      <c r="S292" s="224">
        <v>0</v>
      </c>
      <c r="T292" s="225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204</v>
      </c>
      <c r="AT292" s="226" t="s">
        <v>363</v>
      </c>
      <c r="AU292" s="226" t="s">
        <v>85</v>
      </c>
      <c r="AY292" s="20" t="s">
        <v>151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20" t="s">
        <v>83</v>
      </c>
      <c r="BK292" s="227">
        <f>ROUND(I292*H292,2)</f>
        <v>0</v>
      </c>
      <c r="BL292" s="20" t="s">
        <v>158</v>
      </c>
      <c r="BM292" s="226" t="s">
        <v>536</v>
      </c>
    </row>
    <row r="293" s="2" customFormat="1" ht="55.5" customHeight="1">
      <c r="A293" s="41"/>
      <c r="B293" s="42"/>
      <c r="C293" s="215" t="s">
        <v>537</v>
      </c>
      <c r="D293" s="215" t="s">
        <v>153</v>
      </c>
      <c r="E293" s="216" t="s">
        <v>538</v>
      </c>
      <c r="F293" s="217" t="s">
        <v>539</v>
      </c>
      <c r="G293" s="218" t="s">
        <v>407</v>
      </c>
      <c r="H293" s="219">
        <v>2</v>
      </c>
      <c r="I293" s="220"/>
      <c r="J293" s="221">
        <f>ROUND(I293*H293,2)</f>
        <v>0</v>
      </c>
      <c r="K293" s="217" t="s">
        <v>157</v>
      </c>
      <c r="L293" s="47"/>
      <c r="M293" s="222" t="s">
        <v>19</v>
      </c>
      <c r="N293" s="223" t="s">
        <v>46</v>
      </c>
      <c r="O293" s="87"/>
      <c r="P293" s="224">
        <f>O293*H293</f>
        <v>0</v>
      </c>
      <c r="Q293" s="224">
        <v>0.00021000000000000001</v>
      </c>
      <c r="R293" s="224">
        <f>Q293*H293</f>
        <v>0.00042000000000000002</v>
      </c>
      <c r="S293" s="224">
        <v>0</v>
      </c>
      <c r="T293" s="225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6" t="s">
        <v>158</v>
      </c>
      <c r="AT293" s="226" t="s">
        <v>153</v>
      </c>
      <c r="AU293" s="226" t="s">
        <v>85</v>
      </c>
      <c r="AY293" s="20" t="s">
        <v>151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20" t="s">
        <v>83</v>
      </c>
      <c r="BK293" s="227">
        <f>ROUND(I293*H293,2)</f>
        <v>0</v>
      </c>
      <c r="BL293" s="20" t="s">
        <v>158</v>
      </c>
      <c r="BM293" s="226" t="s">
        <v>540</v>
      </c>
    </row>
    <row r="294" s="2" customFormat="1">
      <c r="A294" s="41"/>
      <c r="B294" s="42"/>
      <c r="C294" s="43"/>
      <c r="D294" s="228" t="s">
        <v>160</v>
      </c>
      <c r="E294" s="43"/>
      <c r="F294" s="229" t="s">
        <v>541</v>
      </c>
      <c r="G294" s="43"/>
      <c r="H294" s="43"/>
      <c r="I294" s="230"/>
      <c r="J294" s="43"/>
      <c r="K294" s="43"/>
      <c r="L294" s="47"/>
      <c r="M294" s="231"/>
      <c r="N294" s="232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160</v>
      </c>
      <c r="AU294" s="20" t="s">
        <v>85</v>
      </c>
    </row>
    <row r="295" s="2" customFormat="1" ht="24.15" customHeight="1">
      <c r="A295" s="41"/>
      <c r="B295" s="42"/>
      <c r="C295" s="267" t="s">
        <v>542</v>
      </c>
      <c r="D295" s="267" t="s">
        <v>363</v>
      </c>
      <c r="E295" s="268" t="s">
        <v>543</v>
      </c>
      <c r="F295" s="269" t="s">
        <v>544</v>
      </c>
      <c r="G295" s="270" t="s">
        <v>407</v>
      </c>
      <c r="H295" s="271">
        <v>2</v>
      </c>
      <c r="I295" s="272"/>
      <c r="J295" s="273">
        <f>ROUND(I295*H295,2)</f>
        <v>0</v>
      </c>
      <c r="K295" s="269" t="s">
        <v>19</v>
      </c>
      <c r="L295" s="274"/>
      <c r="M295" s="275" t="s">
        <v>19</v>
      </c>
      <c r="N295" s="276" t="s">
        <v>46</v>
      </c>
      <c r="O295" s="87"/>
      <c r="P295" s="224">
        <f>O295*H295</f>
        <v>0</v>
      </c>
      <c r="Q295" s="224">
        <v>0.0068999999999999999</v>
      </c>
      <c r="R295" s="224">
        <f>Q295*H295</f>
        <v>0.0138</v>
      </c>
      <c r="S295" s="224">
        <v>0</v>
      </c>
      <c r="T295" s="225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26" t="s">
        <v>204</v>
      </c>
      <c r="AT295" s="226" t="s">
        <v>363</v>
      </c>
      <c r="AU295" s="226" t="s">
        <v>85</v>
      </c>
      <c r="AY295" s="20" t="s">
        <v>151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20" t="s">
        <v>83</v>
      </c>
      <c r="BK295" s="227">
        <f>ROUND(I295*H295,2)</f>
        <v>0</v>
      </c>
      <c r="BL295" s="20" t="s">
        <v>158</v>
      </c>
      <c r="BM295" s="226" t="s">
        <v>545</v>
      </c>
    </row>
    <row r="296" s="2" customFormat="1" ht="44.25" customHeight="1">
      <c r="A296" s="41"/>
      <c r="B296" s="42"/>
      <c r="C296" s="215" t="s">
        <v>546</v>
      </c>
      <c r="D296" s="215" t="s">
        <v>153</v>
      </c>
      <c r="E296" s="216" t="s">
        <v>547</v>
      </c>
      <c r="F296" s="217" t="s">
        <v>548</v>
      </c>
      <c r="G296" s="218" t="s">
        <v>170</v>
      </c>
      <c r="H296" s="219">
        <v>68</v>
      </c>
      <c r="I296" s="220"/>
      <c r="J296" s="221">
        <f>ROUND(I296*H296,2)</f>
        <v>0</v>
      </c>
      <c r="K296" s="217" t="s">
        <v>157</v>
      </c>
      <c r="L296" s="47"/>
      <c r="M296" s="222" t="s">
        <v>19</v>
      </c>
      <c r="N296" s="223" t="s">
        <v>46</v>
      </c>
      <c r="O296" s="87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6" t="s">
        <v>158</v>
      </c>
      <c r="AT296" s="226" t="s">
        <v>153</v>
      </c>
      <c r="AU296" s="226" t="s">
        <v>85</v>
      </c>
      <c r="AY296" s="20" t="s">
        <v>151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20" t="s">
        <v>83</v>
      </c>
      <c r="BK296" s="227">
        <f>ROUND(I296*H296,2)</f>
        <v>0</v>
      </c>
      <c r="BL296" s="20" t="s">
        <v>158</v>
      </c>
      <c r="BM296" s="226" t="s">
        <v>549</v>
      </c>
    </row>
    <row r="297" s="2" customFormat="1">
      <c r="A297" s="41"/>
      <c r="B297" s="42"/>
      <c r="C297" s="43"/>
      <c r="D297" s="228" t="s">
        <v>160</v>
      </c>
      <c r="E297" s="43"/>
      <c r="F297" s="229" t="s">
        <v>550</v>
      </c>
      <c r="G297" s="43"/>
      <c r="H297" s="43"/>
      <c r="I297" s="230"/>
      <c r="J297" s="43"/>
      <c r="K297" s="43"/>
      <c r="L297" s="47"/>
      <c r="M297" s="231"/>
      <c r="N297" s="232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160</v>
      </c>
      <c r="AU297" s="20" t="s">
        <v>85</v>
      </c>
    </row>
    <row r="298" s="13" customFormat="1">
      <c r="A298" s="13"/>
      <c r="B298" s="233"/>
      <c r="C298" s="234"/>
      <c r="D298" s="235" t="s">
        <v>173</v>
      </c>
      <c r="E298" s="236" t="s">
        <v>19</v>
      </c>
      <c r="F298" s="237" t="s">
        <v>551</v>
      </c>
      <c r="G298" s="234"/>
      <c r="H298" s="238">
        <v>68</v>
      </c>
      <c r="I298" s="239"/>
      <c r="J298" s="234"/>
      <c r="K298" s="234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173</v>
      </c>
      <c r="AU298" s="244" t="s">
        <v>85</v>
      </c>
      <c r="AV298" s="13" t="s">
        <v>85</v>
      </c>
      <c r="AW298" s="13" t="s">
        <v>36</v>
      </c>
      <c r="AX298" s="13" t="s">
        <v>83</v>
      </c>
      <c r="AY298" s="244" t="s">
        <v>151</v>
      </c>
    </row>
    <row r="299" s="2" customFormat="1" ht="49.05" customHeight="1">
      <c r="A299" s="41"/>
      <c r="B299" s="42"/>
      <c r="C299" s="267" t="s">
        <v>552</v>
      </c>
      <c r="D299" s="267" t="s">
        <v>363</v>
      </c>
      <c r="E299" s="268" t="s">
        <v>553</v>
      </c>
      <c r="F299" s="269" t="s">
        <v>554</v>
      </c>
      <c r="G299" s="270" t="s">
        <v>170</v>
      </c>
      <c r="H299" s="271">
        <v>69.019999999999996</v>
      </c>
      <c r="I299" s="272"/>
      <c r="J299" s="273">
        <f>ROUND(I299*H299,2)</f>
        <v>0</v>
      </c>
      <c r="K299" s="269" t="s">
        <v>19</v>
      </c>
      <c r="L299" s="274"/>
      <c r="M299" s="275" t="s">
        <v>19</v>
      </c>
      <c r="N299" s="276" t="s">
        <v>46</v>
      </c>
      <c r="O299" s="87"/>
      <c r="P299" s="224">
        <f>O299*H299</f>
        <v>0</v>
      </c>
      <c r="Q299" s="224">
        <v>0.00147</v>
      </c>
      <c r="R299" s="224">
        <f>Q299*H299</f>
        <v>0.10145939999999999</v>
      </c>
      <c r="S299" s="224">
        <v>0</v>
      </c>
      <c r="T299" s="225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26" t="s">
        <v>204</v>
      </c>
      <c r="AT299" s="226" t="s">
        <v>363</v>
      </c>
      <c r="AU299" s="226" t="s">
        <v>85</v>
      </c>
      <c r="AY299" s="20" t="s">
        <v>151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20" t="s">
        <v>83</v>
      </c>
      <c r="BK299" s="227">
        <f>ROUND(I299*H299,2)</f>
        <v>0</v>
      </c>
      <c r="BL299" s="20" t="s">
        <v>158</v>
      </c>
      <c r="BM299" s="226" t="s">
        <v>555</v>
      </c>
    </row>
    <row r="300" s="13" customFormat="1">
      <c r="A300" s="13"/>
      <c r="B300" s="233"/>
      <c r="C300" s="234"/>
      <c r="D300" s="235" t="s">
        <v>173</v>
      </c>
      <c r="E300" s="234"/>
      <c r="F300" s="237" t="s">
        <v>556</v>
      </c>
      <c r="G300" s="234"/>
      <c r="H300" s="238">
        <v>69.019999999999996</v>
      </c>
      <c r="I300" s="239"/>
      <c r="J300" s="234"/>
      <c r="K300" s="234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173</v>
      </c>
      <c r="AU300" s="244" t="s">
        <v>85</v>
      </c>
      <c r="AV300" s="13" t="s">
        <v>85</v>
      </c>
      <c r="AW300" s="13" t="s">
        <v>4</v>
      </c>
      <c r="AX300" s="13" t="s">
        <v>83</v>
      </c>
      <c r="AY300" s="244" t="s">
        <v>151</v>
      </c>
    </row>
    <row r="301" s="2" customFormat="1" ht="44.25" customHeight="1">
      <c r="A301" s="41"/>
      <c r="B301" s="42"/>
      <c r="C301" s="215" t="s">
        <v>557</v>
      </c>
      <c r="D301" s="215" t="s">
        <v>153</v>
      </c>
      <c r="E301" s="216" t="s">
        <v>558</v>
      </c>
      <c r="F301" s="217" t="s">
        <v>559</v>
      </c>
      <c r="G301" s="218" t="s">
        <v>170</v>
      </c>
      <c r="H301" s="219">
        <v>1792</v>
      </c>
      <c r="I301" s="220"/>
      <c r="J301" s="221">
        <f>ROUND(I301*H301,2)</f>
        <v>0</v>
      </c>
      <c r="K301" s="217" t="s">
        <v>157</v>
      </c>
      <c r="L301" s="47"/>
      <c r="M301" s="222" t="s">
        <v>19</v>
      </c>
      <c r="N301" s="223" t="s">
        <v>46</v>
      </c>
      <c r="O301" s="87"/>
      <c r="P301" s="224">
        <f>O301*H301</f>
        <v>0</v>
      </c>
      <c r="Q301" s="224">
        <v>0</v>
      </c>
      <c r="R301" s="224">
        <f>Q301*H301</f>
        <v>0</v>
      </c>
      <c r="S301" s="224">
        <v>0</v>
      </c>
      <c r="T301" s="225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26" t="s">
        <v>158</v>
      </c>
      <c r="AT301" s="226" t="s">
        <v>153</v>
      </c>
      <c r="AU301" s="226" t="s">
        <v>85</v>
      </c>
      <c r="AY301" s="20" t="s">
        <v>151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20" t="s">
        <v>83</v>
      </c>
      <c r="BK301" s="227">
        <f>ROUND(I301*H301,2)</f>
        <v>0</v>
      </c>
      <c r="BL301" s="20" t="s">
        <v>158</v>
      </c>
      <c r="BM301" s="226" t="s">
        <v>560</v>
      </c>
    </row>
    <row r="302" s="2" customFormat="1">
      <c r="A302" s="41"/>
      <c r="B302" s="42"/>
      <c r="C302" s="43"/>
      <c r="D302" s="228" t="s">
        <v>160</v>
      </c>
      <c r="E302" s="43"/>
      <c r="F302" s="229" t="s">
        <v>561</v>
      </c>
      <c r="G302" s="43"/>
      <c r="H302" s="43"/>
      <c r="I302" s="230"/>
      <c r="J302" s="43"/>
      <c r="K302" s="43"/>
      <c r="L302" s="47"/>
      <c r="M302" s="231"/>
      <c r="N302" s="232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160</v>
      </c>
      <c r="AU302" s="20" t="s">
        <v>85</v>
      </c>
    </row>
    <row r="303" s="13" customFormat="1">
      <c r="A303" s="13"/>
      <c r="B303" s="233"/>
      <c r="C303" s="234"/>
      <c r="D303" s="235" t="s">
        <v>173</v>
      </c>
      <c r="E303" s="236" t="s">
        <v>19</v>
      </c>
      <c r="F303" s="237" t="s">
        <v>562</v>
      </c>
      <c r="G303" s="234"/>
      <c r="H303" s="238">
        <v>1613</v>
      </c>
      <c r="I303" s="239"/>
      <c r="J303" s="234"/>
      <c r="K303" s="234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173</v>
      </c>
      <c r="AU303" s="244" t="s">
        <v>85</v>
      </c>
      <c r="AV303" s="13" t="s">
        <v>85</v>
      </c>
      <c r="AW303" s="13" t="s">
        <v>36</v>
      </c>
      <c r="AX303" s="13" t="s">
        <v>75</v>
      </c>
      <c r="AY303" s="244" t="s">
        <v>151</v>
      </c>
    </row>
    <row r="304" s="13" customFormat="1">
      <c r="A304" s="13"/>
      <c r="B304" s="233"/>
      <c r="C304" s="234"/>
      <c r="D304" s="235" t="s">
        <v>173</v>
      </c>
      <c r="E304" s="236" t="s">
        <v>19</v>
      </c>
      <c r="F304" s="237" t="s">
        <v>563</v>
      </c>
      <c r="G304" s="234"/>
      <c r="H304" s="238">
        <v>179</v>
      </c>
      <c r="I304" s="239"/>
      <c r="J304" s="234"/>
      <c r="K304" s="234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173</v>
      </c>
      <c r="AU304" s="244" t="s">
        <v>85</v>
      </c>
      <c r="AV304" s="13" t="s">
        <v>85</v>
      </c>
      <c r="AW304" s="13" t="s">
        <v>36</v>
      </c>
      <c r="AX304" s="13" t="s">
        <v>75</v>
      </c>
      <c r="AY304" s="244" t="s">
        <v>151</v>
      </c>
    </row>
    <row r="305" s="14" customFormat="1">
      <c r="A305" s="14"/>
      <c r="B305" s="245"/>
      <c r="C305" s="246"/>
      <c r="D305" s="235" t="s">
        <v>173</v>
      </c>
      <c r="E305" s="247" t="s">
        <v>19</v>
      </c>
      <c r="F305" s="248" t="s">
        <v>177</v>
      </c>
      <c r="G305" s="246"/>
      <c r="H305" s="249">
        <v>1792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173</v>
      </c>
      <c r="AU305" s="255" t="s">
        <v>85</v>
      </c>
      <c r="AV305" s="14" t="s">
        <v>158</v>
      </c>
      <c r="AW305" s="14" t="s">
        <v>36</v>
      </c>
      <c r="AX305" s="14" t="s">
        <v>83</v>
      </c>
      <c r="AY305" s="255" t="s">
        <v>151</v>
      </c>
    </row>
    <row r="306" s="2" customFormat="1" ht="49.05" customHeight="1">
      <c r="A306" s="41"/>
      <c r="B306" s="42"/>
      <c r="C306" s="267" t="s">
        <v>564</v>
      </c>
      <c r="D306" s="267" t="s">
        <v>363</v>
      </c>
      <c r="E306" s="268" t="s">
        <v>565</v>
      </c>
      <c r="F306" s="269" t="s">
        <v>566</v>
      </c>
      <c r="G306" s="270" t="s">
        <v>170</v>
      </c>
      <c r="H306" s="271">
        <v>1818.8800000000001</v>
      </c>
      <c r="I306" s="272"/>
      <c r="J306" s="273">
        <f>ROUND(I306*H306,2)</f>
        <v>0</v>
      </c>
      <c r="K306" s="269" t="s">
        <v>19</v>
      </c>
      <c r="L306" s="274"/>
      <c r="M306" s="275" t="s">
        <v>19</v>
      </c>
      <c r="N306" s="276" t="s">
        <v>46</v>
      </c>
      <c r="O306" s="87"/>
      <c r="P306" s="224">
        <f>O306*H306</f>
        <v>0</v>
      </c>
      <c r="Q306" s="224">
        <v>0.0025300000000000001</v>
      </c>
      <c r="R306" s="224">
        <f>Q306*H306</f>
        <v>4.6017664000000007</v>
      </c>
      <c r="S306" s="224">
        <v>0</v>
      </c>
      <c r="T306" s="225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6" t="s">
        <v>204</v>
      </c>
      <c r="AT306" s="226" t="s">
        <v>363</v>
      </c>
      <c r="AU306" s="226" t="s">
        <v>85</v>
      </c>
      <c r="AY306" s="20" t="s">
        <v>151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20" t="s">
        <v>83</v>
      </c>
      <c r="BK306" s="227">
        <f>ROUND(I306*H306,2)</f>
        <v>0</v>
      </c>
      <c r="BL306" s="20" t="s">
        <v>158</v>
      </c>
      <c r="BM306" s="226" t="s">
        <v>567</v>
      </c>
    </row>
    <row r="307" s="13" customFormat="1">
      <c r="A307" s="13"/>
      <c r="B307" s="233"/>
      <c r="C307" s="234"/>
      <c r="D307" s="235" t="s">
        <v>173</v>
      </c>
      <c r="E307" s="234"/>
      <c r="F307" s="237" t="s">
        <v>568</v>
      </c>
      <c r="G307" s="234"/>
      <c r="H307" s="238">
        <v>1818.8800000000001</v>
      </c>
      <c r="I307" s="239"/>
      <c r="J307" s="234"/>
      <c r="K307" s="234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173</v>
      </c>
      <c r="AU307" s="244" t="s">
        <v>85</v>
      </c>
      <c r="AV307" s="13" t="s">
        <v>85</v>
      </c>
      <c r="AW307" s="13" t="s">
        <v>4</v>
      </c>
      <c r="AX307" s="13" t="s">
        <v>83</v>
      </c>
      <c r="AY307" s="244" t="s">
        <v>151</v>
      </c>
    </row>
    <row r="308" s="2" customFormat="1" ht="44.25" customHeight="1">
      <c r="A308" s="41"/>
      <c r="B308" s="42"/>
      <c r="C308" s="215" t="s">
        <v>569</v>
      </c>
      <c r="D308" s="215" t="s">
        <v>153</v>
      </c>
      <c r="E308" s="216" t="s">
        <v>570</v>
      </c>
      <c r="F308" s="217" t="s">
        <v>571</v>
      </c>
      <c r="G308" s="218" t="s">
        <v>170</v>
      </c>
      <c r="H308" s="219">
        <v>10</v>
      </c>
      <c r="I308" s="220"/>
      <c r="J308" s="221">
        <f>ROUND(I308*H308,2)</f>
        <v>0</v>
      </c>
      <c r="K308" s="217" t="s">
        <v>157</v>
      </c>
      <c r="L308" s="47"/>
      <c r="M308" s="222" t="s">
        <v>19</v>
      </c>
      <c r="N308" s="223" t="s">
        <v>46</v>
      </c>
      <c r="O308" s="87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6" t="s">
        <v>158</v>
      </c>
      <c r="AT308" s="226" t="s">
        <v>153</v>
      </c>
      <c r="AU308" s="226" t="s">
        <v>85</v>
      </c>
      <c r="AY308" s="20" t="s">
        <v>151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20" t="s">
        <v>83</v>
      </c>
      <c r="BK308" s="227">
        <f>ROUND(I308*H308,2)</f>
        <v>0</v>
      </c>
      <c r="BL308" s="20" t="s">
        <v>158</v>
      </c>
      <c r="BM308" s="226" t="s">
        <v>572</v>
      </c>
    </row>
    <row r="309" s="2" customFormat="1">
      <c r="A309" s="41"/>
      <c r="B309" s="42"/>
      <c r="C309" s="43"/>
      <c r="D309" s="228" t="s">
        <v>160</v>
      </c>
      <c r="E309" s="43"/>
      <c r="F309" s="229" t="s">
        <v>573</v>
      </c>
      <c r="G309" s="43"/>
      <c r="H309" s="43"/>
      <c r="I309" s="230"/>
      <c r="J309" s="43"/>
      <c r="K309" s="43"/>
      <c r="L309" s="47"/>
      <c r="M309" s="231"/>
      <c r="N309" s="232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160</v>
      </c>
      <c r="AU309" s="20" t="s">
        <v>85</v>
      </c>
    </row>
    <row r="310" s="13" customFormat="1">
      <c r="A310" s="13"/>
      <c r="B310" s="233"/>
      <c r="C310" s="234"/>
      <c r="D310" s="235" t="s">
        <v>173</v>
      </c>
      <c r="E310" s="236" t="s">
        <v>19</v>
      </c>
      <c r="F310" s="237" t="s">
        <v>245</v>
      </c>
      <c r="G310" s="234"/>
      <c r="H310" s="238">
        <v>10</v>
      </c>
      <c r="I310" s="239"/>
      <c r="J310" s="234"/>
      <c r="K310" s="234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173</v>
      </c>
      <c r="AU310" s="244" t="s">
        <v>85</v>
      </c>
      <c r="AV310" s="13" t="s">
        <v>85</v>
      </c>
      <c r="AW310" s="13" t="s">
        <v>36</v>
      </c>
      <c r="AX310" s="13" t="s">
        <v>83</v>
      </c>
      <c r="AY310" s="244" t="s">
        <v>151</v>
      </c>
    </row>
    <row r="311" s="2" customFormat="1" ht="21.75" customHeight="1">
      <c r="A311" s="41"/>
      <c r="B311" s="42"/>
      <c r="C311" s="267" t="s">
        <v>574</v>
      </c>
      <c r="D311" s="267" t="s">
        <v>363</v>
      </c>
      <c r="E311" s="268" t="s">
        <v>575</v>
      </c>
      <c r="F311" s="269" t="s">
        <v>576</v>
      </c>
      <c r="G311" s="270" t="s">
        <v>170</v>
      </c>
      <c r="H311" s="271">
        <v>10.15</v>
      </c>
      <c r="I311" s="272"/>
      <c r="J311" s="273">
        <f>ROUND(I311*H311,2)</f>
        <v>0</v>
      </c>
      <c r="K311" s="269" t="s">
        <v>577</v>
      </c>
      <c r="L311" s="274"/>
      <c r="M311" s="275" t="s">
        <v>19</v>
      </c>
      <c r="N311" s="276" t="s">
        <v>46</v>
      </c>
      <c r="O311" s="87"/>
      <c r="P311" s="224">
        <f>O311*H311</f>
        <v>0</v>
      </c>
      <c r="Q311" s="224">
        <v>0.0071199999999999996</v>
      </c>
      <c r="R311" s="224">
        <f>Q311*H311</f>
        <v>0.072267999999999999</v>
      </c>
      <c r="S311" s="224">
        <v>0</v>
      </c>
      <c r="T311" s="225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26" t="s">
        <v>204</v>
      </c>
      <c r="AT311" s="226" t="s">
        <v>363</v>
      </c>
      <c r="AU311" s="226" t="s">
        <v>85</v>
      </c>
      <c r="AY311" s="20" t="s">
        <v>151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20" t="s">
        <v>83</v>
      </c>
      <c r="BK311" s="227">
        <f>ROUND(I311*H311,2)</f>
        <v>0</v>
      </c>
      <c r="BL311" s="20" t="s">
        <v>158</v>
      </c>
      <c r="BM311" s="226" t="s">
        <v>578</v>
      </c>
    </row>
    <row r="312" s="13" customFormat="1">
      <c r="A312" s="13"/>
      <c r="B312" s="233"/>
      <c r="C312" s="234"/>
      <c r="D312" s="235" t="s">
        <v>173</v>
      </c>
      <c r="E312" s="234"/>
      <c r="F312" s="237" t="s">
        <v>579</v>
      </c>
      <c r="G312" s="234"/>
      <c r="H312" s="238">
        <v>10.15</v>
      </c>
      <c r="I312" s="239"/>
      <c r="J312" s="234"/>
      <c r="K312" s="234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173</v>
      </c>
      <c r="AU312" s="244" t="s">
        <v>85</v>
      </c>
      <c r="AV312" s="13" t="s">
        <v>85</v>
      </c>
      <c r="AW312" s="13" t="s">
        <v>4</v>
      </c>
      <c r="AX312" s="13" t="s">
        <v>83</v>
      </c>
      <c r="AY312" s="244" t="s">
        <v>151</v>
      </c>
    </row>
    <row r="313" s="2" customFormat="1" ht="37.8" customHeight="1">
      <c r="A313" s="41"/>
      <c r="B313" s="42"/>
      <c r="C313" s="215" t="s">
        <v>580</v>
      </c>
      <c r="D313" s="215" t="s">
        <v>153</v>
      </c>
      <c r="E313" s="216" t="s">
        <v>581</v>
      </c>
      <c r="F313" s="217" t="s">
        <v>582</v>
      </c>
      <c r="G313" s="218" t="s">
        <v>170</v>
      </c>
      <c r="H313" s="219">
        <v>55</v>
      </c>
      <c r="I313" s="220"/>
      <c r="J313" s="221">
        <f>ROUND(I313*H313,2)</f>
        <v>0</v>
      </c>
      <c r="K313" s="217" t="s">
        <v>157</v>
      </c>
      <c r="L313" s="47"/>
      <c r="M313" s="222" t="s">
        <v>19</v>
      </c>
      <c r="N313" s="223" t="s">
        <v>46</v>
      </c>
      <c r="O313" s="87"/>
      <c r="P313" s="224">
        <f>O313*H313</f>
        <v>0</v>
      </c>
      <c r="Q313" s="224">
        <v>2.0000000000000002E-05</v>
      </c>
      <c r="R313" s="224">
        <f>Q313*H313</f>
        <v>0.0011000000000000001</v>
      </c>
      <c r="S313" s="224">
        <v>0</v>
      </c>
      <c r="T313" s="225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26" t="s">
        <v>158</v>
      </c>
      <c r="AT313" s="226" t="s">
        <v>153</v>
      </c>
      <c r="AU313" s="226" t="s">
        <v>85</v>
      </c>
      <c r="AY313" s="20" t="s">
        <v>151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20" t="s">
        <v>83</v>
      </c>
      <c r="BK313" s="227">
        <f>ROUND(I313*H313,2)</f>
        <v>0</v>
      </c>
      <c r="BL313" s="20" t="s">
        <v>158</v>
      </c>
      <c r="BM313" s="226" t="s">
        <v>583</v>
      </c>
    </row>
    <row r="314" s="2" customFormat="1">
      <c r="A314" s="41"/>
      <c r="B314" s="42"/>
      <c r="C314" s="43"/>
      <c r="D314" s="228" t="s">
        <v>160</v>
      </c>
      <c r="E314" s="43"/>
      <c r="F314" s="229" t="s">
        <v>584</v>
      </c>
      <c r="G314" s="43"/>
      <c r="H314" s="43"/>
      <c r="I314" s="230"/>
      <c r="J314" s="43"/>
      <c r="K314" s="43"/>
      <c r="L314" s="47"/>
      <c r="M314" s="231"/>
      <c r="N314" s="232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160</v>
      </c>
      <c r="AU314" s="20" t="s">
        <v>85</v>
      </c>
    </row>
    <row r="315" s="13" customFormat="1">
      <c r="A315" s="13"/>
      <c r="B315" s="233"/>
      <c r="C315" s="234"/>
      <c r="D315" s="235" t="s">
        <v>173</v>
      </c>
      <c r="E315" s="236" t="s">
        <v>19</v>
      </c>
      <c r="F315" s="237" t="s">
        <v>585</v>
      </c>
      <c r="G315" s="234"/>
      <c r="H315" s="238">
        <v>55</v>
      </c>
      <c r="I315" s="239"/>
      <c r="J315" s="234"/>
      <c r="K315" s="234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173</v>
      </c>
      <c r="AU315" s="244" t="s">
        <v>85</v>
      </c>
      <c r="AV315" s="13" t="s">
        <v>85</v>
      </c>
      <c r="AW315" s="13" t="s">
        <v>36</v>
      </c>
      <c r="AX315" s="13" t="s">
        <v>83</v>
      </c>
      <c r="AY315" s="244" t="s">
        <v>151</v>
      </c>
    </row>
    <row r="316" s="2" customFormat="1" ht="21.75" customHeight="1">
      <c r="A316" s="41"/>
      <c r="B316" s="42"/>
      <c r="C316" s="267" t="s">
        <v>586</v>
      </c>
      <c r="D316" s="267" t="s">
        <v>363</v>
      </c>
      <c r="E316" s="268" t="s">
        <v>587</v>
      </c>
      <c r="F316" s="269" t="s">
        <v>588</v>
      </c>
      <c r="G316" s="270" t="s">
        <v>170</v>
      </c>
      <c r="H316" s="271">
        <v>56.649999999999999</v>
      </c>
      <c r="I316" s="272"/>
      <c r="J316" s="273">
        <f>ROUND(I316*H316,2)</f>
        <v>0</v>
      </c>
      <c r="K316" s="269" t="s">
        <v>157</v>
      </c>
      <c r="L316" s="274"/>
      <c r="M316" s="275" t="s">
        <v>19</v>
      </c>
      <c r="N316" s="276" t="s">
        <v>46</v>
      </c>
      <c r="O316" s="87"/>
      <c r="P316" s="224">
        <f>O316*H316</f>
        <v>0</v>
      </c>
      <c r="Q316" s="224">
        <v>0.01052</v>
      </c>
      <c r="R316" s="224">
        <f>Q316*H316</f>
        <v>0.59595799999999999</v>
      </c>
      <c r="S316" s="224">
        <v>0</v>
      </c>
      <c r="T316" s="225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26" t="s">
        <v>204</v>
      </c>
      <c r="AT316" s="226" t="s">
        <v>363</v>
      </c>
      <c r="AU316" s="226" t="s">
        <v>85</v>
      </c>
      <c r="AY316" s="20" t="s">
        <v>151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20" t="s">
        <v>83</v>
      </c>
      <c r="BK316" s="227">
        <f>ROUND(I316*H316,2)</f>
        <v>0</v>
      </c>
      <c r="BL316" s="20" t="s">
        <v>158</v>
      </c>
      <c r="BM316" s="226" t="s">
        <v>589</v>
      </c>
    </row>
    <row r="317" s="13" customFormat="1">
      <c r="A317" s="13"/>
      <c r="B317" s="233"/>
      <c r="C317" s="234"/>
      <c r="D317" s="235" t="s">
        <v>173</v>
      </c>
      <c r="E317" s="234"/>
      <c r="F317" s="237" t="s">
        <v>590</v>
      </c>
      <c r="G317" s="234"/>
      <c r="H317" s="238">
        <v>56.649999999999999</v>
      </c>
      <c r="I317" s="239"/>
      <c r="J317" s="234"/>
      <c r="K317" s="234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173</v>
      </c>
      <c r="AU317" s="244" t="s">
        <v>85</v>
      </c>
      <c r="AV317" s="13" t="s">
        <v>85</v>
      </c>
      <c r="AW317" s="13" t="s">
        <v>4</v>
      </c>
      <c r="AX317" s="13" t="s">
        <v>83</v>
      </c>
      <c r="AY317" s="244" t="s">
        <v>151</v>
      </c>
    </row>
    <row r="318" s="2" customFormat="1" ht="44.25" customHeight="1">
      <c r="A318" s="41"/>
      <c r="B318" s="42"/>
      <c r="C318" s="215" t="s">
        <v>591</v>
      </c>
      <c r="D318" s="215" t="s">
        <v>153</v>
      </c>
      <c r="E318" s="216" t="s">
        <v>592</v>
      </c>
      <c r="F318" s="217" t="s">
        <v>593</v>
      </c>
      <c r="G318" s="218" t="s">
        <v>407</v>
      </c>
      <c r="H318" s="219">
        <v>20</v>
      </c>
      <c r="I318" s="220"/>
      <c r="J318" s="221">
        <f>ROUND(I318*H318,2)</f>
        <v>0</v>
      </c>
      <c r="K318" s="217" t="s">
        <v>157</v>
      </c>
      <c r="L318" s="47"/>
      <c r="M318" s="222" t="s">
        <v>19</v>
      </c>
      <c r="N318" s="223" t="s">
        <v>46</v>
      </c>
      <c r="O318" s="87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26" t="s">
        <v>158</v>
      </c>
      <c r="AT318" s="226" t="s">
        <v>153</v>
      </c>
      <c r="AU318" s="226" t="s">
        <v>85</v>
      </c>
      <c r="AY318" s="20" t="s">
        <v>151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20" t="s">
        <v>83</v>
      </c>
      <c r="BK318" s="227">
        <f>ROUND(I318*H318,2)</f>
        <v>0</v>
      </c>
      <c r="BL318" s="20" t="s">
        <v>158</v>
      </c>
      <c r="BM318" s="226" t="s">
        <v>594</v>
      </c>
    </row>
    <row r="319" s="2" customFormat="1">
      <c r="A319" s="41"/>
      <c r="B319" s="42"/>
      <c r="C319" s="43"/>
      <c r="D319" s="228" t="s">
        <v>160</v>
      </c>
      <c r="E319" s="43"/>
      <c r="F319" s="229" t="s">
        <v>595</v>
      </c>
      <c r="G319" s="43"/>
      <c r="H319" s="43"/>
      <c r="I319" s="230"/>
      <c r="J319" s="43"/>
      <c r="K319" s="43"/>
      <c r="L319" s="47"/>
      <c r="M319" s="231"/>
      <c r="N319" s="232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160</v>
      </c>
      <c r="AU319" s="20" t="s">
        <v>85</v>
      </c>
    </row>
    <row r="320" s="2" customFormat="1" ht="24.15" customHeight="1">
      <c r="A320" s="41"/>
      <c r="B320" s="42"/>
      <c r="C320" s="267" t="s">
        <v>596</v>
      </c>
      <c r="D320" s="267" t="s">
        <v>363</v>
      </c>
      <c r="E320" s="268" t="s">
        <v>597</v>
      </c>
      <c r="F320" s="269" t="s">
        <v>598</v>
      </c>
      <c r="G320" s="270" t="s">
        <v>407</v>
      </c>
      <c r="H320" s="271">
        <v>14</v>
      </c>
      <c r="I320" s="272"/>
      <c r="J320" s="273">
        <f>ROUND(I320*H320,2)</f>
        <v>0</v>
      </c>
      <c r="K320" s="269" t="s">
        <v>19</v>
      </c>
      <c r="L320" s="274"/>
      <c r="M320" s="275" t="s">
        <v>19</v>
      </c>
      <c r="N320" s="276" t="s">
        <v>46</v>
      </c>
      <c r="O320" s="87"/>
      <c r="P320" s="224">
        <f>O320*H320</f>
        <v>0</v>
      </c>
      <c r="Q320" s="224">
        <v>0.00044000000000000002</v>
      </c>
      <c r="R320" s="224">
        <f>Q320*H320</f>
        <v>0.0061600000000000005</v>
      </c>
      <c r="S320" s="224">
        <v>0</v>
      </c>
      <c r="T320" s="225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26" t="s">
        <v>204</v>
      </c>
      <c r="AT320" s="226" t="s">
        <v>363</v>
      </c>
      <c r="AU320" s="226" t="s">
        <v>85</v>
      </c>
      <c r="AY320" s="20" t="s">
        <v>151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20" t="s">
        <v>83</v>
      </c>
      <c r="BK320" s="227">
        <f>ROUND(I320*H320,2)</f>
        <v>0</v>
      </c>
      <c r="BL320" s="20" t="s">
        <v>158</v>
      </c>
      <c r="BM320" s="226" t="s">
        <v>599</v>
      </c>
    </row>
    <row r="321" s="2" customFormat="1" ht="24.15" customHeight="1">
      <c r="A321" s="41"/>
      <c r="B321" s="42"/>
      <c r="C321" s="267" t="s">
        <v>600</v>
      </c>
      <c r="D321" s="267" t="s">
        <v>363</v>
      </c>
      <c r="E321" s="268" t="s">
        <v>601</v>
      </c>
      <c r="F321" s="269" t="s">
        <v>602</v>
      </c>
      <c r="G321" s="270" t="s">
        <v>407</v>
      </c>
      <c r="H321" s="271">
        <v>14</v>
      </c>
      <c r="I321" s="272"/>
      <c r="J321" s="273">
        <f>ROUND(I321*H321,2)</f>
        <v>0</v>
      </c>
      <c r="K321" s="269" t="s">
        <v>19</v>
      </c>
      <c r="L321" s="274"/>
      <c r="M321" s="275" t="s">
        <v>19</v>
      </c>
      <c r="N321" s="276" t="s">
        <v>46</v>
      </c>
      <c r="O321" s="87"/>
      <c r="P321" s="224">
        <f>O321*H321</f>
        <v>0</v>
      </c>
      <c r="Q321" s="224">
        <v>0.00046000000000000001</v>
      </c>
      <c r="R321" s="224">
        <f>Q321*H321</f>
        <v>0.0064400000000000004</v>
      </c>
      <c r="S321" s="224">
        <v>0</v>
      </c>
      <c r="T321" s="225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26" t="s">
        <v>204</v>
      </c>
      <c r="AT321" s="226" t="s">
        <v>363</v>
      </c>
      <c r="AU321" s="226" t="s">
        <v>85</v>
      </c>
      <c r="AY321" s="20" t="s">
        <v>151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20" t="s">
        <v>83</v>
      </c>
      <c r="BK321" s="227">
        <f>ROUND(I321*H321,2)</f>
        <v>0</v>
      </c>
      <c r="BL321" s="20" t="s">
        <v>158</v>
      </c>
      <c r="BM321" s="226" t="s">
        <v>603</v>
      </c>
    </row>
    <row r="322" s="2" customFormat="1" ht="24.15" customHeight="1">
      <c r="A322" s="41"/>
      <c r="B322" s="42"/>
      <c r="C322" s="267" t="s">
        <v>604</v>
      </c>
      <c r="D322" s="267" t="s">
        <v>363</v>
      </c>
      <c r="E322" s="268" t="s">
        <v>605</v>
      </c>
      <c r="F322" s="269" t="s">
        <v>606</v>
      </c>
      <c r="G322" s="270" t="s">
        <v>407</v>
      </c>
      <c r="H322" s="271">
        <v>14</v>
      </c>
      <c r="I322" s="272"/>
      <c r="J322" s="273">
        <f>ROUND(I322*H322,2)</f>
        <v>0</v>
      </c>
      <c r="K322" s="269" t="s">
        <v>19</v>
      </c>
      <c r="L322" s="274"/>
      <c r="M322" s="275" t="s">
        <v>19</v>
      </c>
      <c r="N322" s="276" t="s">
        <v>46</v>
      </c>
      <c r="O322" s="87"/>
      <c r="P322" s="224">
        <f>O322*H322</f>
        <v>0</v>
      </c>
      <c r="Q322" s="224">
        <v>0.0011000000000000001</v>
      </c>
      <c r="R322" s="224">
        <f>Q322*H322</f>
        <v>0.015400000000000001</v>
      </c>
      <c r="S322" s="224">
        <v>0</v>
      </c>
      <c r="T322" s="225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26" t="s">
        <v>204</v>
      </c>
      <c r="AT322" s="226" t="s">
        <v>363</v>
      </c>
      <c r="AU322" s="226" t="s">
        <v>85</v>
      </c>
      <c r="AY322" s="20" t="s">
        <v>151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20" t="s">
        <v>83</v>
      </c>
      <c r="BK322" s="227">
        <f>ROUND(I322*H322,2)</f>
        <v>0</v>
      </c>
      <c r="BL322" s="20" t="s">
        <v>158</v>
      </c>
      <c r="BM322" s="226" t="s">
        <v>607</v>
      </c>
    </row>
    <row r="323" s="2" customFormat="1" ht="21.75" customHeight="1">
      <c r="A323" s="41"/>
      <c r="B323" s="42"/>
      <c r="C323" s="267" t="s">
        <v>608</v>
      </c>
      <c r="D323" s="267" t="s">
        <v>363</v>
      </c>
      <c r="E323" s="268" t="s">
        <v>609</v>
      </c>
      <c r="F323" s="269" t="s">
        <v>610</v>
      </c>
      <c r="G323" s="270" t="s">
        <v>407</v>
      </c>
      <c r="H323" s="271">
        <v>6</v>
      </c>
      <c r="I323" s="272"/>
      <c r="J323" s="273">
        <f>ROUND(I323*H323,2)</f>
        <v>0</v>
      </c>
      <c r="K323" s="269" t="s">
        <v>19</v>
      </c>
      <c r="L323" s="274"/>
      <c r="M323" s="275" t="s">
        <v>19</v>
      </c>
      <c r="N323" s="276" t="s">
        <v>46</v>
      </c>
      <c r="O323" s="87"/>
      <c r="P323" s="224">
        <f>O323*H323</f>
        <v>0</v>
      </c>
      <c r="Q323" s="224">
        <v>0.00077999999999999999</v>
      </c>
      <c r="R323" s="224">
        <f>Q323*H323</f>
        <v>0.0046800000000000001</v>
      </c>
      <c r="S323" s="224">
        <v>0</v>
      </c>
      <c r="T323" s="225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26" t="s">
        <v>204</v>
      </c>
      <c r="AT323" s="226" t="s">
        <v>363</v>
      </c>
      <c r="AU323" s="226" t="s">
        <v>85</v>
      </c>
      <c r="AY323" s="20" t="s">
        <v>151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20" t="s">
        <v>83</v>
      </c>
      <c r="BK323" s="227">
        <f>ROUND(I323*H323,2)</f>
        <v>0</v>
      </c>
      <c r="BL323" s="20" t="s">
        <v>158</v>
      </c>
      <c r="BM323" s="226" t="s">
        <v>611</v>
      </c>
    </row>
    <row r="324" s="2" customFormat="1" ht="37.8" customHeight="1">
      <c r="A324" s="41"/>
      <c r="B324" s="42"/>
      <c r="C324" s="215" t="s">
        <v>612</v>
      </c>
      <c r="D324" s="215" t="s">
        <v>153</v>
      </c>
      <c r="E324" s="216" t="s">
        <v>613</v>
      </c>
      <c r="F324" s="217" t="s">
        <v>614</v>
      </c>
      <c r="G324" s="218" t="s">
        <v>407</v>
      </c>
      <c r="H324" s="219">
        <v>7</v>
      </c>
      <c r="I324" s="220"/>
      <c r="J324" s="221">
        <f>ROUND(I324*H324,2)</f>
        <v>0</v>
      </c>
      <c r="K324" s="217" t="s">
        <v>157</v>
      </c>
      <c r="L324" s="47"/>
      <c r="M324" s="222" t="s">
        <v>19</v>
      </c>
      <c r="N324" s="223" t="s">
        <v>46</v>
      </c>
      <c r="O324" s="87"/>
      <c r="P324" s="224">
        <f>O324*H324</f>
        <v>0</v>
      </c>
      <c r="Q324" s="224">
        <v>0</v>
      </c>
      <c r="R324" s="224">
        <f>Q324*H324</f>
        <v>0</v>
      </c>
      <c r="S324" s="224">
        <v>0</v>
      </c>
      <c r="T324" s="225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26" t="s">
        <v>158</v>
      </c>
      <c r="AT324" s="226" t="s">
        <v>153</v>
      </c>
      <c r="AU324" s="226" t="s">
        <v>85</v>
      </c>
      <c r="AY324" s="20" t="s">
        <v>151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20" t="s">
        <v>83</v>
      </c>
      <c r="BK324" s="227">
        <f>ROUND(I324*H324,2)</f>
        <v>0</v>
      </c>
      <c r="BL324" s="20" t="s">
        <v>158</v>
      </c>
      <c r="BM324" s="226" t="s">
        <v>615</v>
      </c>
    </row>
    <row r="325" s="2" customFormat="1">
      <c r="A325" s="41"/>
      <c r="B325" s="42"/>
      <c r="C325" s="43"/>
      <c r="D325" s="228" t="s">
        <v>160</v>
      </c>
      <c r="E325" s="43"/>
      <c r="F325" s="229" t="s">
        <v>616</v>
      </c>
      <c r="G325" s="43"/>
      <c r="H325" s="43"/>
      <c r="I325" s="230"/>
      <c r="J325" s="43"/>
      <c r="K325" s="43"/>
      <c r="L325" s="47"/>
      <c r="M325" s="231"/>
      <c r="N325" s="232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160</v>
      </c>
      <c r="AU325" s="20" t="s">
        <v>85</v>
      </c>
    </row>
    <row r="326" s="2" customFormat="1" ht="21.75" customHeight="1">
      <c r="A326" s="41"/>
      <c r="B326" s="42"/>
      <c r="C326" s="267" t="s">
        <v>617</v>
      </c>
      <c r="D326" s="267" t="s">
        <v>363</v>
      </c>
      <c r="E326" s="268" t="s">
        <v>618</v>
      </c>
      <c r="F326" s="269" t="s">
        <v>619</v>
      </c>
      <c r="G326" s="270" t="s">
        <v>407</v>
      </c>
      <c r="H326" s="271">
        <v>7</v>
      </c>
      <c r="I326" s="272"/>
      <c r="J326" s="273">
        <f>ROUND(I326*H326,2)</f>
        <v>0</v>
      </c>
      <c r="K326" s="269" t="s">
        <v>19</v>
      </c>
      <c r="L326" s="274"/>
      <c r="M326" s="275" t="s">
        <v>19</v>
      </c>
      <c r="N326" s="276" t="s">
        <v>46</v>
      </c>
      <c r="O326" s="87"/>
      <c r="P326" s="224">
        <f>O326*H326</f>
        <v>0</v>
      </c>
      <c r="Q326" s="224">
        <v>0.00080999999999999996</v>
      </c>
      <c r="R326" s="224">
        <f>Q326*H326</f>
        <v>0.0056699999999999997</v>
      </c>
      <c r="S326" s="224">
        <v>0</v>
      </c>
      <c r="T326" s="225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26" t="s">
        <v>204</v>
      </c>
      <c r="AT326" s="226" t="s">
        <v>363</v>
      </c>
      <c r="AU326" s="226" t="s">
        <v>85</v>
      </c>
      <c r="AY326" s="20" t="s">
        <v>151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20" t="s">
        <v>83</v>
      </c>
      <c r="BK326" s="227">
        <f>ROUND(I326*H326,2)</f>
        <v>0</v>
      </c>
      <c r="BL326" s="20" t="s">
        <v>158</v>
      </c>
      <c r="BM326" s="226" t="s">
        <v>620</v>
      </c>
    </row>
    <row r="327" s="2" customFormat="1" ht="49.05" customHeight="1">
      <c r="A327" s="41"/>
      <c r="B327" s="42"/>
      <c r="C327" s="215" t="s">
        <v>621</v>
      </c>
      <c r="D327" s="215" t="s">
        <v>153</v>
      </c>
      <c r="E327" s="216" t="s">
        <v>622</v>
      </c>
      <c r="F327" s="217" t="s">
        <v>623</v>
      </c>
      <c r="G327" s="218" t="s">
        <v>407</v>
      </c>
      <c r="H327" s="219">
        <v>3</v>
      </c>
      <c r="I327" s="220"/>
      <c r="J327" s="221">
        <f>ROUND(I327*H327,2)</f>
        <v>0</v>
      </c>
      <c r="K327" s="217" t="s">
        <v>157</v>
      </c>
      <c r="L327" s="47"/>
      <c r="M327" s="222" t="s">
        <v>19</v>
      </c>
      <c r="N327" s="223" t="s">
        <v>46</v>
      </c>
      <c r="O327" s="87"/>
      <c r="P327" s="224">
        <f>O327*H327</f>
        <v>0</v>
      </c>
      <c r="Q327" s="224">
        <v>0.0016199999999999999</v>
      </c>
      <c r="R327" s="224">
        <f>Q327*H327</f>
        <v>0.0048599999999999997</v>
      </c>
      <c r="S327" s="224">
        <v>0</v>
      </c>
      <c r="T327" s="225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26" t="s">
        <v>158</v>
      </c>
      <c r="AT327" s="226" t="s">
        <v>153</v>
      </c>
      <c r="AU327" s="226" t="s">
        <v>85</v>
      </c>
      <c r="AY327" s="20" t="s">
        <v>151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20" t="s">
        <v>83</v>
      </c>
      <c r="BK327" s="227">
        <f>ROUND(I327*H327,2)</f>
        <v>0</v>
      </c>
      <c r="BL327" s="20" t="s">
        <v>158</v>
      </c>
      <c r="BM327" s="226" t="s">
        <v>624</v>
      </c>
    </row>
    <row r="328" s="2" customFormat="1">
      <c r="A328" s="41"/>
      <c r="B328" s="42"/>
      <c r="C328" s="43"/>
      <c r="D328" s="228" t="s">
        <v>160</v>
      </c>
      <c r="E328" s="43"/>
      <c r="F328" s="229" t="s">
        <v>625</v>
      </c>
      <c r="G328" s="43"/>
      <c r="H328" s="43"/>
      <c r="I328" s="230"/>
      <c r="J328" s="43"/>
      <c r="K328" s="43"/>
      <c r="L328" s="47"/>
      <c r="M328" s="231"/>
      <c r="N328" s="232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160</v>
      </c>
      <c r="AU328" s="20" t="s">
        <v>85</v>
      </c>
    </row>
    <row r="329" s="2" customFormat="1" ht="55.5" customHeight="1">
      <c r="A329" s="41"/>
      <c r="B329" s="42"/>
      <c r="C329" s="215" t="s">
        <v>626</v>
      </c>
      <c r="D329" s="215" t="s">
        <v>153</v>
      </c>
      <c r="E329" s="216" t="s">
        <v>627</v>
      </c>
      <c r="F329" s="217" t="s">
        <v>628</v>
      </c>
      <c r="G329" s="218" t="s">
        <v>407</v>
      </c>
      <c r="H329" s="219">
        <v>3</v>
      </c>
      <c r="I329" s="220"/>
      <c r="J329" s="221">
        <f>ROUND(I329*H329,2)</f>
        <v>0</v>
      </c>
      <c r="K329" s="217" t="s">
        <v>157</v>
      </c>
      <c r="L329" s="47"/>
      <c r="M329" s="222" t="s">
        <v>19</v>
      </c>
      <c r="N329" s="223" t="s">
        <v>46</v>
      </c>
      <c r="O329" s="87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26" t="s">
        <v>158</v>
      </c>
      <c r="AT329" s="226" t="s">
        <v>153</v>
      </c>
      <c r="AU329" s="226" t="s">
        <v>85</v>
      </c>
      <c r="AY329" s="20" t="s">
        <v>151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20" t="s">
        <v>83</v>
      </c>
      <c r="BK329" s="227">
        <f>ROUND(I329*H329,2)</f>
        <v>0</v>
      </c>
      <c r="BL329" s="20" t="s">
        <v>158</v>
      </c>
      <c r="BM329" s="226" t="s">
        <v>629</v>
      </c>
    </row>
    <row r="330" s="2" customFormat="1">
      <c r="A330" s="41"/>
      <c r="B330" s="42"/>
      <c r="C330" s="43"/>
      <c r="D330" s="228" t="s">
        <v>160</v>
      </c>
      <c r="E330" s="43"/>
      <c r="F330" s="229" t="s">
        <v>630</v>
      </c>
      <c r="G330" s="43"/>
      <c r="H330" s="43"/>
      <c r="I330" s="230"/>
      <c r="J330" s="43"/>
      <c r="K330" s="43"/>
      <c r="L330" s="47"/>
      <c r="M330" s="231"/>
      <c r="N330" s="232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160</v>
      </c>
      <c r="AU330" s="20" t="s">
        <v>85</v>
      </c>
    </row>
    <row r="331" s="2" customFormat="1" ht="24.15" customHeight="1">
      <c r="A331" s="41"/>
      <c r="B331" s="42"/>
      <c r="C331" s="267" t="s">
        <v>631</v>
      </c>
      <c r="D331" s="267" t="s">
        <v>363</v>
      </c>
      <c r="E331" s="268" t="s">
        <v>632</v>
      </c>
      <c r="F331" s="269" t="s">
        <v>633</v>
      </c>
      <c r="G331" s="270" t="s">
        <v>407</v>
      </c>
      <c r="H331" s="271">
        <v>3</v>
      </c>
      <c r="I331" s="272"/>
      <c r="J331" s="273">
        <f>ROUND(I331*H331,2)</f>
        <v>0</v>
      </c>
      <c r="K331" s="269" t="s">
        <v>19</v>
      </c>
      <c r="L331" s="274"/>
      <c r="M331" s="275" t="s">
        <v>19</v>
      </c>
      <c r="N331" s="276" t="s">
        <v>46</v>
      </c>
      <c r="O331" s="87"/>
      <c r="P331" s="224">
        <f>O331*H331</f>
        <v>0</v>
      </c>
      <c r="Q331" s="224">
        <v>0.016500000000000001</v>
      </c>
      <c r="R331" s="224">
        <f>Q331*H331</f>
        <v>0.049500000000000002</v>
      </c>
      <c r="S331" s="224">
        <v>0</v>
      </c>
      <c r="T331" s="225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26" t="s">
        <v>204</v>
      </c>
      <c r="AT331" s="226" t="s">
        <v>363</v>
      </c>
      <c r="AU331" s="226" t="s">
        <v>85</v>
      </c>
      <c r="AY331" s="20" t="s">
        <v>151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20" t="s">
        <v>83</v>
      </c>
      <c r="BK331" s="227">
        <f>ROUND(I331*H331,2)</f>
        <v>0</v>
      </c>
      <c r="BL331" s="20" t="s">
        <v>158</v>
      </c>
      <c r="BM331" s="226" t="s">
        <v>634</v>
      </c>
    </row>
    <row r="332" s="2" customFormat="1" ht="33" customHeight="1">
      <c r="A332" s="41"/>
      <c r="B332" s="42"/>
      <c r="C332" s="215" t="s">
        <v>635</v>
      </c>
      <c r="D332" s="215" t="s">
        <v>153</v>
      </c>
      <c r="E332" s="216" t="s">
        <v>636</v>
      </c>
      <c r="F332" s="217" t="s">
        <v>637</v>
      </c>
      <c r="G332" s="218" t="s">
        <v>407</v>
      </c>
      <c r="H332" s="219">
        <v>8</v>
      </c>
      <c r="I332" s="220"/>
      <c r="J332" s="221">
        <f>ROUND(I332*H332,2)</f>
        <v>0</v>
      </c>
      <c r="K332" s="217" t="s">
        <v>157</v>
      </c>
      <c r="L332" s="47"/>
      <c r="M332" s="222" t="s">
        <v>19</v>
      </c>
      <c r="N332" s="223" t="s">
        <v>46</v>
      </c>
      <c r="O332" s="87"/>
      <c r="P332" s="224">
        <f>O332*H332</f>
        <v>0</v>
      </c>
      <c r="Q332" s="224">
        <v>0.0016199999999999999</v>
      </c>
      <c r="R332" s="224">
        <f>Q332*H332</f>
        <v>0.012959999999999999</v>
      </c>
      <c r="S332" s="224">
        <v>0</v>
      </c>
      <c r="T332" s="225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26" t="s">
        <v>158</v>
      </c>
      <c r="AT332" s="226" t="s">
        <v>153</v>
      </c>
      <c r="AU332" s="226" t="s">
        <v>85</v>
      </c>
      <c r="AY332" s="20" t="s">
        <v>151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20" t="s">
        <v>83</v>
      </c>
      <c r="BK332" s="227">
        <f>ROUND(I332*H332,2)</f>
        <v>0</v>
      </c>
      <c r="BL332" s="20" t="s">
        <v>158</v>
      </c>
      <c r="BM332" s="226" t="s">
        <v>638</v>
      </c>
    </row>
    <row r="333" s="2" customFormat="1">
      <c r="A333" s="41"/>
      <c r="B333" s="42"/>
      <c r="C333" s="43"/>
      <c r="D333" s="228" t="s">
        <v>160</v>
      </c>
      <c r="E333" s="43"/>
      <c r="F333" s="229" t="s">
        <v>639</v>
      </c>
      <c r="G333" s="43"/>
      <c r="H333" s="43"/>
      <c r="I333" s="230"/>
      <c r="J333" s="43"/>
      <c r="K333" s="43"/>
      <c r="L333" s="47"/>
      <c r="M333" s="231"/>
      <c r="N333" s="232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160</v>
      </c>
      <c r="AU333" s="20" t="s">
        <v>85</v>
      </c>
    </row>
    <row r="334" s="2" customFormat="1" ht="24.15" customHeight="1">
      <c r="A334" s="41"/>
      <c r="B334" s="42"/>
      <c r="C334" s="267" t="s">
        <v>640</v>
      </c>
      <c r="D334" s="267" t="s">
        <v>363</v>
      </c>
      <c r="E334" s="268" t="s">
        <v>641</v>
      </c>
      <c r="F334" s="269" t="s">
        <v>642</v>
      </c>
      <c r="G334" s="270" t="s">
        <v>407</v>
      </c>
      <c r="H334" s="271">
        <v>8</v>
      </c>
      <c r="I334" s="272"/>
      <c r="J334" s="273">
        <f>ROUND(I334*H334,2)</f>
        <v>0</v>
      </c>
      <c r="K334" s="269" t="s">
        <v>19</v>
      </c>
      <c r="L334" s="274"/>
      <c r="M334" s="275" t="s">
        <v>19</v>
      </c>
      <c r="N334" s="276" t="s">
        <v>46</v>
      </c>
      <c r="O334" s="87"/>
      <c r="P334" s="224">
        <f>O334*H334</f>
        <v>0</v>
      </c>
      <c r="Q334" s="224">
        <v>0.0112</v>
      </c>
      <c r="R334" s="224">
        <f>Q334*H334</f>
        <v>0.089599999999999999</v>
      </c>
      <c r="S334" s="224">
        <v>0</v>
      </c>
      <c r="T334" s="225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26" t="s">
        <v>204</v>
      </c>
      <c r="AT334" s="226" t="s">
        <v>363</v>
      </c>
      <c r="AU334" s="226" t="s">
        <v>85</v>
      </c>
      <c r="AY334" s="20" t="s">
        <v>151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20" t="s">
        <v>83</v>
      </c>
      <c r="BK334" s="227">
        <f>ROUND(I334*H334,2)</f>
        <v>0</v>
      </c>
      <c r="BL334" s="20" t="s">
        <v>158</v>
      </c>
      <c r="BM334" s="226" t="s">
        <v>643</v>
      </c>
    </row>
    <row r="335" s="2" customFormat="1" ht="16.5" customHeight="1">
      <c r="A335" s="41"/>
      <c r="B335" s="42"/>
      <c r="C335" s="267" t="s">
        <v>644</v>
      </c>
      <c r="D335" s="267" t="s">
        <v>363</v>
      </c>
      <c r="E335" s="268" t="s">
        <v>645</v>
      </c>
      <c r="F335" s="269" t="s">
        <v>646</v>
      </c>
      <c r="G335" s="270" t="s">
        <v>407</v>
      </c>
      <c r="H335" s="271">
        <v>8</v>
      </c>
      <c r="I335" s="272"/>
      <c r="J335" s="273">
        <f>ROUND(I335*H335,2)</f>
        <v>0</v>
      </c>
      <c r="K335" s="269" t="s">
        <v>19</v>
      </c>
      <c r="L335" s="274"/>
      <c r="M335" s="275" t="s">
        <v>19</v>
      </c>
      <c r="N335" s="276" t="s">
        <v>46</v>
      </c>
      <c r="O335" s="87"/>
      <c r="P335" s="224">
        <f>O335*H335</f>
        <v>0</v>
      </c>
      <c r="Q335" s="224">
        <v>0.0010499999999999999</v>
      </c>
      <c r="R335" s="224">
        <f>Q335*H335</f>
        <v>0.0083999999999999995</v>
      </c>
      <c r="S335" s="224">
        <v>0</v>
      </c>
      <c r="T335" s="225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6" t="s">
        <v>204</v>
      </c>
      <c r="AT335" s="226" t="s">
        <v>363</v>
      </c>
      <c r="AU335" s="226" t="s">
        <v>85</v>
      </c>
      <c r="AY335" s="20" t="s">
        <v>151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20" t="s">
        <v>83</v>
      </c>
      <c r="BK335" s="227">
        <f>ROUND(I335*H335,2)</f>
        <v>0</v>
      </c>
      <c r="BL335" s="20" t="s">
        <v>158</v>
      </c>
      <c r="BM335" s="226" t="s">
        <v>647</v>
      </c>
    </row>
    <row r="336" s="2" customFormat="1" ht="37.8" customHeight="1">
      <c r="A336" s="41"/>
      <c r="B336" s="42"/>
      <c r="C336" s="215" t="s">
        <v>648</v>
      </c>
      <c r="D336" s="215" t="s">
        <v>153</v>
      </c>
      <c r="E336" s="216" t="s">
        <v>649</v>
      </c>
      <c r="F336" s="217" t="s">
        <v>650</v>
      </c>
      <c r="G336" s="218" t="s">
        <v>407</v>
      </c>
      <c r="H336" s="219">
        <v>1</v>
      </c>
      <c r="I336" s="220"/>
      <c r="J336" s="221">
        <f>ROUND(I336*H336,2)</f>
        <v>0</v>
      </c>
      <c r="K336" s="217" t="s">
        <v>157</v>
      </c>
      <c r="L336" s="47"/>
      <c r="M336" s="222" t="s">
        <v>19</v>
      </c>
      <c r="N336" s="223" t="s">
        <v>46</v>
      </c>
      <c r="O336" s="87"/>
      <c r="P336" s="224">
        <f>O336*H336</f>
        <v>0</v>
      </c>
      <c r="Q336" s="224">
        <v>0.0015900000000000001</v>
      </c>
      <c r="R336" s="224">
        <f>Q336*H336</f>
        <v>0.0015900000000000001</v>
      </c>
      <c r="S336" s="224">
        <v>0</v>
      </c>
      <c r="T336" s="225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26" t="s">
        <v>158</v>
      </c>
      <c r="AT336" s="226" t="s">
        <v>153</v>
      </c>
      <c r="AU336" s="226" t="s">
        <v>85</v>
      </c>
      <c r="AY336" s="20" t="s">
        <v>151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20" t="s">
        <v>83</v>
      </c>
      <c r="BK336" s="227">
        <f>ROUND(I336*H336,2)</f>
        <v>0</v>
      </c>
      <c r="BL336" s="20" t="s">
        <v>158</v>
      </c>
      <c r="BM336" s="226" t="s">
        <v>651</v>
      </c>
    </row>
    <row r="337" s="2" customFormat="1">
      <c r="A337" s="41"/>
      <c r="B337" s="42"/>
      <c r="C337" s="43"/>
      <c r="D337" s="228" t="s">
        <v>160</v>
      </c>
      <c r="E337" s="43"/>
      <c r="F337" s="229" t="s">
        <v>652</v>
      </c>
      <c r="G337" s="43"/>
      <c r="H337" s="43"/>
      <c r="I337" s="230"/>
      <c r="J337" s="43"/>
      <c r="K337" s="43"/>
      <c r="L337" s="47"/>
      <c r="M337" s="231"/>
      <c r="N337" s="232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160</v>
      </c>
      <c r="AU337" s="20" t="s">
        <v>85</v>
      </c>
    </row>
    <row r="338" s="2" customFormat="1" ht="24.15" customHeight="1">
      <c r="A338" s="41"/>
      <c r="B338" s="42"/>
      <c r="C338" s="267" t="s">
        <v>653</v>
      </c>
      <c r="D338" s="267" t="s">
        <v>363</v>
      </c>
      <c r="E338" s="268" t="s">
        <v>654</v>
      </c>
      <c r="F338" s="269" t="s">
        <v>655</v>
      </c>
      <c r="G338" s="270" t="s">
        <v>407</v>
      </c>
      <c r="H338" s="271">
        <v>1</v>
      </c>
      <c r="I338" s="272"/>
      <c r="J338" s="273">
        <f>ROUND(I338*H338,2)</f>
        <v>0</v>
      </c>
      <c r="K338" s="269" t="s">
        <v>19</v>
      </c>
      <c r="L338" s="274"/>
      <c r="M338" s="275" t="s">
        <v>19</v>
      </c>
      <c r="N338" s="276" t="s">
        <v>46</v>
      </c>
      <c r="O338" s="87"/>
      <c r="P338" s="224">
        <f>O338*H338</f>
        <v>0</v>
      </c>
      <c r="Q338" s="224">
        <v>0.01421</v>
      </c>
      <c r="R338" s="224">
        <f>Q338*H338</f>
        <v>0.01421</v>
      </c>
      <c r="S338" s="224">
        <v>0</v>
      </c>
      <c r="T338" s="225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26" t="s">
        <v>204</v>
      </c>
      <c r="AT338" s="226" t="s">
        <v>363</v>
      </c>
      <c r="AU338" s="226" t="s">
        <v>85</v>
      </c>
      <c r="AY338" s="20" t="s">
        <v>151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20" t="s">
        <v>83</v>
      </c>
      <c r="BK338" s="227">
        <f>ROUND(I338*H338,2)</f>
        <v>0</v>
      </c>
      <c r="BL338" s="20" t="s">
        <v>158</v>
      </c>
      <c r="BM338" s="226" t="s">
        <v>656</v>
      </c>
    </row>
    <row r="339" s="2" customFormat="1" ht="37.8" customHeight="1">
      <c r="A339" s="41"/>
      <c r="B339" s="42"/>
      <c r="C339" s="215" t="s">
        <v>657</v>
      </c>
      <c r="D339" s="215" t="s">
        <v>153</v>
      </c>
      <c r="E339" s="216" t="s">
        <v>658</v>
      </c>
      <c r="F339" s="217" t="s">
        <v>659</v>
      </c>
      <c r="G339" s="218" t="s">
        <v>407</v>
      </c>
      <c r="H339" s="219">
        <v>1</v>
      </c>
      <c r="I339" s="220"/>
      <c r="J339" s="221">
        <f>ROUND(I339*H339,2)</f>
        <v>0</v>
      </c>
      <c r="K339" s="217" t="s">
        <v>19</v>
      </c>
      <c r="L339" s="47"/>
      <c r="M339" s="222" t="s">
        <v>19</v>
      </c>
      <c r="N339" s="223" t="s">
        <v>46</v>
      </c>
      <c r="O339" s="87"/>
      <c r="P339" s="224">
        <f>O339*H339</f>
        <v>0</v>
      </c>
      <c r="Q339" s="224">
        <v>0.0074999999999999997</v>
      </c>
      <c r="R339" s="224">
        <f>Q339*H339</f>
        <v>0.0074999999999999997</v>
      </c>
      <c r="S339" s="224">
        <v>0</v>
      </c>
      <c r="T339" s="225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26" t="s">
        <v>158</v>
      </c>
      <c r="AT339" s="226" t="s">
        <v>153</v>
      </c>
      <c r="AU339" s="226" t="s">
        <v>85</v>
      </c>
      <c r="AY339" s="20" t="s">
        <v>151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20" t="s">
        <v>83</v>
      </c>
      <c r="BK339" s="227">
        <f>ROUND(I339*H339,2)</f>
        <v>0</v>
      </c>
      <c r="BL339" s="20" t="s">
        <v>158</v>
      </c>
      <c r="BM339" s="226" t="s">
        <v>660</v>
      </c>
    </row>
    <row r="340" s="2" customFormat="1" ht="16.5" customHeight="1">
      <c r="A340" s="41"/>
      <c r="B340" s="42"/>
      <c r="C340" s="215" t="s">
        <v>661</v>
      </c>
      <c r="D340" s="215" t="s">
        <v>153</v>
      </c>
      <c r="E340" s="216" t="s">
        <v>662</v>
      </c>
      <c r="F340" s="217" t="s">
        <v>663</v>
      </c>
      <c r="G340" s="218" t="s">
        <v>170</v>
      </c>
      <c r="H340" s="219">
        <v>1860</v>
      </c>
      <c r="I340" s="220"/>
      <c r="J340" s="221">
        <f>ROUND(I340*H340,2)</f>
        <v>0</v>
      </c>
      <c r="K340" s="217" t="s">
        <v>157</v>
      </c>
      <c r="L340" s="47"/>
      <c r="M340" s="222" t="s">
        <v>19</v>
      </c>
      <c r="N340" s="223" t="s">
        <v>46</v>
      </c>
      <c r="O340" s="87"/>
      <c r="P340" s="224">
        <f>O340*H340</f>
        <v>0</v>
      </c>
      <c r="Q340" s="224">
        <v>0</v>
      </c>
      <c r="R340" s="224">
        <f>Q340*H340</f>
        <v>0</v>
      </c>
      <c r="S340" s="224">
        <v>0</v>
      </c>
      <c r="T340" s="225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26" t="s">
        <v>158</v>
      </c>
      <c r="AT340" s="226" t="s">
        <v>153</v>
      </c>
      <c r="AU340" s="226" t="s">
        <v>85</v>
      </c>
      <c r="AY340" s="20" t="s">
        <v>151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20" t="s">
        <v>83</v>
      </c>
      <c r="BK340" s="227">
        <f>ROUND(I340*H340,2)</f>
        <v>0</v>
      </c>
      <c r="BL340" s="20" t="s">
        <v>158</v>
      </c>
      <c r="BM340" s="226" t="s">
        <v>664</v>
      </c>
    </row>
    <row r="341" s="2" customFormat="1">
      <c r="A341" s="41"/>
      <c r="B341" s="42"/>
      <c r="C341" s="43"/>
      <c r="D341" s="228" t="s">
        <v>160</v>
      </c>
      <c r="E341" s="43"/>
      <c r="F341" s="229" t="s">
        <v>665</v>
      </c>
      <c r="G341" s="43"/>
      <c r="H341" s="43"/>
      <c r="I341" s="230"/>
      <c r="J341" s="43"/>
      <c r="K341" s="43"/>
      <c r="L341" s="47"/>
      <c r="M341" s="231"/>
      <c r="N341" s="232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160</v>
      </c>
      <c r="AU341" s="20" t="s">
        <v>85</v>
      </c>
    </row>
    <row r="342" s="13" customFormat="1">
      <c r="A342" s="13"/>
      <c r="B342" s="233"/>
      <c r="C342" s="234"/>
      <c r="D342" s="235" t="s">
        <v>173</v>
      </c>
      <c r="E342" s="236" t="s">
        <v>19</v>
      </c>
      <c r="F342" s="237" t="s">
        <v>562</v>
      </c>
      <c r="G342" s="234"/>
      <c r="H342" s="238">
        <v>1613</v>
      </c>
      <c r="I342" s="239"/>
      <c r="J342" s="234"/>
      <c r="K342" s="234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173</v>
      </c>
      <c r="AU342" s="244" t="s">
        <v>85</v>
      </c>
      <c r="AV342" s="13" t="s">
        <v>85</v>
      </c>
      <c r="AW342" s="13" t="s">
        <v>36</v>
      </c>
      <c r="AX342" s="13" t="s">
        <v>75</v>
      </c>
      <c r="AY342" s="244" t="s">
        <v>151</v>
      </c>
    </row>
    <row r="343" s="13" customFormat="1">
      <c r="A343" s="13"/>
      <c r="B343" s="233"/>
      <c r="C343" s="234"/>
      <c r="D343" s="235" t="s">
        <v>173</v>
      </c>
      <c r="E343" s="236" t="s">
        <v>19</v>
      </c>
      <c r="F343" s="237" t="s">
        <v>563</v>
      </c>
      <c r="G343" s="234"/>
      <c r="H343" s="238">
        <v>179</v>
      </c>
      <c r="I343" s="239"/>
      <c r="J343" s="234"/>
      <c r="K343" s="234"/>
      <c r="L343" s="240"/>
      <c r="M343" s="241"/>
      <c r="N343" s="242"/>
      <c r="O343" s="242"/>
      <c r="P343" s="242"/>
      <c r="Q343" s="242"/>
      <c r="R343" s="242"/>
      <c r="S343" s="242"/>
      <c r="T343" s="24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4" t="s">
        <v>173</v>
      </c>
      <c r="AU343" s="244" t="s">
        <v>85</v>
      </c>
      <c r="AV343" s="13" t="s">
        <v>85</v>
      </c>
      <c r="AW343" s="13" t="s">
        <v>36</v>
      </c>
      <c r="AX343" s="13" t="s">
        <v>75</v>
      </c>
      <c r="AY343" s="244" t="s">
        <v>151</v>
      </c>
    </row>
    <row r="344" s="13" customFormat="1">
      <c r="A344" s="13"/>
      <c r="B344" s="233"/>
      <c r="C344" s="234"/>
      <c r="D344" s="235" t="s">
        <v>173</v>
      </c>
      <c r="E344" s="236" t="s">
        <v>19</v>
      </c>
      <c r="F344" s="237" t="s">
        <v>551</v>
      </c>
      <c r="G344" s="234"/>
      <c r="H344" s="238">
        <v>68</v>
      </c>
      <c r="I344" s="239"/>
      <c r="J344" s="234"/>
      <c r="K344" s="234"/>
      <c r="L344" s="240"/>
      <c r="M344" s="241"/>
      <c r="N344" s="242"/>
      <c r="O344" s="242"/>
      <c r="P344" s="242"/>
      <c r="Q344" s="242"/>
      <c r="R344" s="242"/>
      <c r="S344" s="242"/>
      <c r="T344" s="24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4" t="s">
        <v>173</v>
      </c>
      <c r="AU344" s="244" t="s">
        <v>85</v>
      </c>
      <c r="AV344" s="13" t="s">
        <v>85</v>
      </c>
      <c r="AW344" s="13" t="s">
        <v>36</v>
      </c>
      <c r="AX344" s="13" t="s">
        <v>75</v>
      </c>
      <c r="AY344" s="244" t="s">
        <v>151</v>
      </c>
    </row>
    <row r="345" s="14" customFormat="1">
      <c r="A345" s="14"/>
      <c r="B345" s="245"/>
      <c r="C345" s="246"/>
      <c r="D345" s="235" t="s">
        <v>173</v>
      </c>
      <c r="E345" s="247" t="s">
        <v>19</v>
      </c>
      <c r="F345" s="248" t="s">
        <v>177</v>
      </c>
      <c r="G345" s="246"/>
      <c r="H345" s="249">
        <v>1860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173</v>
      </c>
      <c r="AU345" s="255" t="s">
        <v>85</v>
      </c>
      <c r="AV345" s="14" t="s">
        <v>158</v>
      </c>
      <c r="AW345" s="14" t="s">
        <v>36</v>
      </c>
      <c r="AX345" s="14" t="s">
        <v>83</v>
      </c>
      <c r="AY345" s="255" t="s">
        <v>151</v>
      </c>
    </row>
    <row r="346" s="2" customFormat="1" ht="24.15" customHeight="1">
      <c r="A346" s="41"/>
      <c r="B346" s="42"/>
      <c r="C346" s="215" t="s">
        <v>666</v>
      </c>
      <c r="D346" s="215" t="s">
        <v>153</v>
      </c>
      <c r="E346" s="216" t="s">
        <v>667</v>
      </c>
      <c r="F346" s="217" t="s">
        <v>668</v>
      </c>
      <c r="G346" s="218" t="s">
        <v>407</v>
      </c>
      <c r="H346" s="219">
        <v>1</v>
      </c>
      <c r="I346" s="220"/>
      <c r="J346" s="221">
        <f>ROUND(I346*H346,2)</f>
        <v>0</v>
      </c>
      <c r="K346" s="217" t="s">
        <v>19</v>
      </c>
      <c r="L346" s="47"/>
      <c r="M346" s="222" t="s">
        <v>19</v>
      </c>
      <c r="N346" s="223" t="s">
        <v>46</v>
      </c>
      <c r="O346" s="87"/>
      <c r="P346" s="224">
        <f>O346*H346</f>
        <v>0</v>
      </c>
      <c r="Q346" s="224">
        <v>0</v>
      </c>
      <c r="R346" s="224">
        <f>Q346*H346</f>
        <v>0</v>
      </c>
      <c r="S346" s="224">
        <v>0</v>
      </c>
      <c r="T346" s="225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26" t="s">
        <v>158</v>
      </c>
      <c r="AT346" s="226" t="s">
        <v>153</v>
      </c>
      <c r="AU346" s="226" t="s">
        <v>85</v>
      </c>
      <c r="AY346" s="20" t="s">
        <v>151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20" t="s">
        <v>83</v>
      </c>
      <c r="BK346" s="227">
        <f>ROUND(I346*H346,2)</f>
        <v>0</v>
      </c>
      <c r="BL346" s="20" t="s">
        <v>158</v>
      </c>
      <c r="BM346" s="226" t="s">
        <v>669</v>
      </c>
    </row>
    <row r="347" s="2" customFormat="1" ht="24.15" customHeight="1">
      <c r="A347" s="41"/>
      <c r="B347" s="42"/>
      <c r="C347" s="215" t="s">
        <v>670</v>
      </c>
      <c r="D347" s="215" t="s">
        <v>153</v>
      </c>
      <c r="E347" s="216" t="s">
        <v>671</v>
      </c>
      <c r="F347" s="217" t="s">
        <v>672</v>
      </c>
      <c r="G347" s="218" t="s">
        <v>170</v>
      </c>
      <c r="H347" s="219">
        <v>55</v>
      </c>
      <c r="I347" s="220"/>
      <c r="J347" s="221">
        <f>ROUND(I347*H347,2)</f>
        <v>0</v>
      </c>
      <c r="K347" s="217" t="s">
        <v>157</v>
      </c>
      <c r="L347" s="47"/>
      <c r="M347" s="222" t="s">
        <v>19</v>
      </c>
      <c r="N347" s="223" t="s">
        <v>46</v>
      </c>
      <c r="O347" s="87"/>
      <c r="P347" s="224">
        <f>O347*H347</f>
        <v>0</v>
      </c>
      <c r="Q347" s="224">
        <v>0</v>
      </c>
      <c r="R347" s="224">
        <f>Q347*H347</f>
        <v>0</v>
      </c>
      <c r="S347" s="224">
        <v>0</v>
      </c>
      <c r="T347" s="225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26" t="s">
        <v>158</v>
      </c>
      <c r="AT347" s="226" t="s">
        <v>153</v>
      </c>
      <c r="AU347" s="226" t="s">
        <v>85</v>
      </c>
      <c r="AY347" s="20" t="s">
        <v>151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20" t="s">
        <v>83</v>
      </c>
      <c r="BK347" s="227">
        <f>ROUND(I347*H347,2)</f>
        <v>0</v>
      </c>
      <c r="BL347" s="20" t="s">
        <v>158</v>
      </c>
      <c r="BM347" s="226" t="s">
        <v>673</v>
      </c>
    </row>
    <row r="348" s="2" customFormat="1">
      <c r="A348" s="41"/>
      <c r="B348" s="42"/>
      <c r="C348" s="43"/>
      <c r="D348" s="228" t="s">
        <v>160</v>
      </c>
      <c r="E348" s="43"/>
      <c r="F348" s="229" t="s">
        <v>674</v>
      </c>
      <c r="G348" s="43"/>
      <c r="H348" s="43"/>
      <c r="I348" s="230"/>
      <c r="J348" s="43"/>
      <c r="K348" s="43"/>
      <c r="L348" s="47"/>
      <c r="M348" s="231"/>
      <c r="N348" s="232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160</v>
      </c>
      <c r="AU348" s="20" t="s">
        <v>85</v>
      </c>
    </row>
    <row r="349" s="13" customFormat="1">
      <c r="A349" s="13"/>
      <c r="B349" s="233"/>
      <c r="C349" s="234"/>
      <c r="D349" s="235" t="s">
        <v>173</v>
      </c>
      <c r="E349" s="236" t="s">
        <v>19</v>
      </c>
      <c r="F349" s="237" t="s">
        <v>585</v>
      </c>
      <c r="G349" s="234"/>
      <c r="H349" s="238">
        <v>55</v>
      </c>
      <c r="I349" s="239"/>
      <c r="J349" s="234"/>
      <c r="K349" s="234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173</v>
      </c>
      <c r="AU349" s="244" t="s">
        <v>85</v>
      </c>
      <c r="AV349" s="13" t="s">
        <v>85</v>
      </c>
      <c r="AW349" s="13" t="s">
        <v>36</v>
      </c>
      <c r="AX349" s="13" t="s">
        <v>83</v>
      </c>
      <c r="AY349" s="244" t="s">
        <v>151</v>
      </c>
    </row>
    <row r="350" s="2" customFormat="1" ht="24.15" customHeight="1">
      <c r="A350" s="41"/>
      <c r="B350" s="42"/>
      <c r="C350" s="215" t="s">
        <v>675</v>
      </c>
      <c r="D350" s="215" t="s">
        <v>153</v>
      </c>
      <c r="E350" s="216" t="s">
        <v>676</v>
      </c>
      <c r="F350" s="217" t="s">
        <v>677</v>
      </c>
      <c r="G350" s="218" t="s">
        <v>407</v>
      </c>
      <c r="H350" s="219">
        <v>1</v>
      </c>
      <c r="I350" s="220"/>
      <c r="J350" s="221">
        <f>ROUND(I350*H350,2)</f>
        <v>0</v>
      </c>
      <c r="K350" s="217" t="s">
        <v>157</v>
      </c>
      <c r="L350" s="47"/>
      <c r="M350" s="222" t="s">
        <v>19</v>
      </c>
      <c r="N350" s="223" t="s">
        <v>46</v>
      </c>
      <c r="O350" s="87"/>
      <c r="P350" s="224">
        <f>O350*H350</f>
        <v>0</v>
      </c>
      <c r="Q350" s="224">
        <v>0.41488999999999998</v>
      </c>
      <c r="R350" s="224">
        <f>Q350*H350</f>
        <v>0.41488999999999998</v>
      </c>
      <c r="S350" s="224">
        <v>0</v>
      </c>
      <c r="T350" s="225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26" t="s">
        <v>158</v>
      </c>
      <c r="AT350" s="226" t="s">
        <v>153</v>
      </c>
      <c r="AU350" s="226" t="s">
        <v>85</v>
      </c>
      <c r="AY350" s="20" t="s">
        <v>151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20" t="s">
        <v>83</v>
      </c>
      <c r="BK350" s="227">
        <f>ROUND(I350*H350,2)</f>
        <v>0</v>
      </c>
      <c r="BL350" s="20" t="s">
        <v>158</v>
      </c>
      <c r="BM350" s="226" t="s">
        <v>678</v>
      </c>
    </row>
    <row r="351" s="2" customFormat="1">
      <c r="A351" s="41"/>
      <c r="B351" s="42"/>
      <c r="C351" s="43"/>
      <c r="D351" s="228" t="s">
        <v>160</v>
      </c>
      <c r="E351" s="43"/>
      <c r="F351" s="229" t="s">
        <v>679</v>
      </c>
      <c r="G351" s="43"/>
      <c r="H351" s="43"/>
      <c r="I351" s="230"/>
      <c r="J351" s="43"/>
      <c r="K351" s="43"/>
      <c r="L351" s="47"/>
      <c r="M351" s="231"/>
      <c r="N351" s="232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160</v>
      </c>
      <c r="AU351" s="20" t="s">
        <v>85</v>
      </c>
    </row>
    <row r="352" s="2" customFormat="1" ht="21.75" customHeight="1">
      <c r="A352" s="41"/>
      <c r="B352" s="42"/>
      <c r="C352" s="267" t="s">
        <v>680</v>
      </c>
      <c r="D352" s="267" t="s">
        <v>363</v>
      </c>
      <c r="E352" s="268" t="s">
        <v>681</v>
      </c>
      <c r="F352" s="269" t="s">
        <v>682</v>
      </c>
      <c r="G352" s="270" t="s">
        <v>407</v>
      </c>
      <c r="H352" s="271">
        <v>1</v>
      </c>
      <c r="I352" s="272"/>
      <c r="J352" s="273">
        <f>ROUND(I352*H352,2)</f>
        <v>0</v>
      </c>
      <c r="K352" s="269" t="s">
        <v>157</v>
      </c>
      <c r="L352" s="274"/>
      <c r="M352" s="275" t="s">
        <v>19</v>
      </c>
      <c r="N352" s="276" t="s">
        <v>46</v>
      </c>
      <c r="O352" s="87"/>
      <c r="P352" s="224">
        <f>O352*H352</f>
        <v>0</v>
      </c>
      <c r="Q352" s="224">
        <v>1.6000000000000001</v>
      </c>
      <c r="R352" s="224">
        <f>Q352*H352</f>
        <v>1.6000000000000001</v>
      </c>
      <c r="S352" s="224">
        <v>0</v>
      </c>
      <c r="T352" s="225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26" t="s">
        <v>204</v>
      </c>
      <c r="AT352" s="226" t="s">
        <v>363</v>
      </c>
      <c r="AU352" s="226" t="s">
        <v>85</v>
      </c>
      <c r="AY352" s="20" t="s">
        <v>151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20" t="s">
        <v>83</v>
      </c>
      <c r="BK352" s="227">
        <f>ROUND(I352*H352,2)</f>
        <v>0</v>
      </c>
      <c r="BL352" s="20" t="s">
        <v>158</v>
      </c>
      <c r="BM352" s="226" t="s">
        <v>683</v>
      </c>
    </row>
    <row r="353" s="2" customFormat="1" ht="24.15" customHeight="1">
      <c r="A353" s="41"/>
      <c r="B353" s="42"/>
      <c r="C353" s="267" t="s">
        <v>684</v>
      </c>
      <c r="D353" s="267" t="s">
        <v>363</v>
      </c>
      <c r="E353" s="268" t="s">
        <v>685</v>
      </c>
      <c r="F353" s="269" t="s">
        <v>686</v>
      </c>
      <c r="G353" s="270" t="s">
        <v>407</v>
      </c>
      <c r="H353" s="271">
        <v>3</v>
      </c>
      <c r="I353" s="272"/>
      <c r="J353" s="273">
        <f>ROUND(I353*H353,2)</f>
        <v>0</v>
      </c>
      <c r="K353" s="269" t="s">
        <v>157</v>
      </c>
      <c r="L353" s="274"/>
      <c r="M353" s="275" t="s">
        <v>19</v>
      </c>
      <c r="N353" s="276" t="s">
        <v>46</v>
      </c>
      <c r="O353" s="87"/>
      <c r="P353" s="224">
        <f>O353*H353</f>
        <v>0</v>
      </c>
      <c r="Q353" s="224">
        <v>0.002</v>
      </c>
      <c r="R353" s="224">
        <f>Q353*H353</f>
        <v>0.0060000000000000001</v>
      </c>
      <c r="S353" s="224">
        <v>0</v>
      </c>
      <c r="T353" s="225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6" t="s">
        <v>204</v>
      </c>
      <c r="AT353" s="226" t="s">
        <v>363</v>
      </c>
      <c r="AU353" s="226" t="s">
        <v>85</v>
      </c>
      <c r="AY353" s="20" t="s">
        <v>151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20" t="s">
        <v>83</v>
      </c>
      <c r="BK353" s="227">
        <f>ROUND(I353*H353,2)</f>
        <v>0</v>
      </c>
      <c r="BL353" s="20" t="s">
        <v>158</v>
      </c>
      <c r="BM353" s="226" t="s">
        <v>687</v>
      </c>
    </row>
    <row r="354" s="2" customFormat="1" ht="24.15" customHeight="1">
      <c r="A354" s="41"/>
      <c r="B354" s="42"/>
      <c r="C354" s="215" t="s">
        <v>688</v>
      </c>
      <c r="D354" s="215" t="s">
        <v>153</v>
      </c>
      <c r="E354" s="216" t="s">
        <v>689</v>
      </c>
      <c r="F354" s="217" t="s">
        <v>690</v>
      </c>
      <c r="G354" s="218" t="s">
        <v>407</v>
      </c>
      <c r="H354" s="219">
        <v>1</v>
      </c>
      <c r="I354" s="220"/>
      <c r="J354" s="221">
        <f>ROUND(I354*H354,2)</f>
        <v>0</v>
      </c>
      <c r="K354" s="217" t="s">
        <v>157</v>
      </c>
      <c r="L354" s="47"/>
      <c r="M354" s="222" t="s">
        <v>19</v>
      </c>
      <c r="N354" s="223" t="s">
        <v>46</v>
      </c>
      <c r="O354" s="87"/>
      <c r="P354" s="224">
        <f>O354*H354</f>
        <v>0</v>
      </c>
      <c r="Q354" s="224">
        <v>0.0098899999999999995</v>
      </c>
      <c r="R354" s="224">
        <f>Q354*H354</f>
        <v>0.0098899999999999995</v>
      </c>
      <c r="S354" s="224">
        <v>0</v>
      </c>
      <c r="T354" s="225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26" t="s">
        <v>158</v>
      </c>
      <c r="AT354" s="226" t="s">
        <v>153</v>
      </c>
      <c r="AU354" s="226" t="s">
        <v>85</v>
      </c>
      <c r="AY354" s="20" t="s">
        <v>151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20" t="s">
        <v>83</v>
      </c>
      <c r="BK354" s="227">
        <f>ROUND(I354*H354,2)</f>
        <v>0</v>
      </c>
      <c r="BL354" s="20" t="s">
        <v>158</v>
      </c>
      <c r="BM354" s="226" t="s">
        <v>691</v>
      </c>
    </row>
    <row r="355" s="2" customFormat="1">
      <c r="A355" s="41"/>
      <c r="B355" s="42"/>
      <c r="C355" s="43"/>
      <c r="D355" s="228" t="s">
        <v>160</v>
      </c>
      <c r="E355" s="43"/>
      <c r="F355" s="229" t="s">
        <v>692</v>
      </c>
      <c r="G355" s="43"/>
      <c r="H355" s="43"/>
      <c r="I355" s="230"/>
      <c r="J355" s="43"/>
      <c r="K355" s="43"/>
      <c r="L355" s="47"/>
      <c r="M355" s="231"/>
      <c r="N355" s="232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160</v>
      </c>
      <c r="AU355" s="20" t="s">
        <v>85</v>
      </c>
    </row>
    <row r="356" s="2" customFormat="1" ht="21.75" customHeight="1">
      <c r="A356" s="41"/>
      <c r="B356" s="42"/>
      <c r="C356" s="267" t="s">
        <v>693</v>
      </c>
      <c r="D356" s="267" t="s">
        <v>363</v>
      </c>
      <c r="E356" s="268" t="s">
        <v>694</v>
      </c>
      <c r="F356" s="269" t="s">
        <v>695</v>
      </c>
      <c r="G356" s="270" t="s">
        <v>407</v>
      </c>
      <c r="H356" s="271">
        <v>1</v>
      </c>
      <c r="I356" s="272"/>
      <c r="J356" s="273">
        <f>ROUND(I356*H356,2)</f>
        <v>0</v>
      </c>
      <c r="K356" s="269" t="s">
        <v>157</v>
      </c>
      <c r="L356" s="274"/>
      <c r="M356" s="275" t="s">
        <v>19</v>
      </c>
      <c r="N356" s="276" t="s">
        <v>46</v>
      </c>
      <c r="O356" s="87"/>
      <c r="P356" s="224">
        <f>O356*H356</f>
        <v>0</v>
      </c>
      <c r="Q356" s="224">
        <v>0.52600000000000002</v>
      </c>
      <c r="R356" s="224">
        <f>Q356*H356</f>
        <v>0.52600000000000002</v>
      </c>
      <c r="S356" s="224">
        <v>0</v>
      </c>
      <c r="T356" s="225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26" t="s">
        <v>204</v>
      </c>
      <c r="AT356" s="226" t="s">
        <v>363</v>
      </c>
      <c r="AU356" s="226" t="s">
        <v>85</v>
      </c>
      <c r="AY356" s="20" t="s">
        <v>151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20" t="s">
        <v>83</v>
      </c>
      <c r="BK356" s="227">
        <f>ROUND(I356*H356,2)</f>
        <v>0</v>
      </c>
      <c r="BL356" s="20" t="s">
        <v>158</v>
      </c>
      <c r="BM356" s="226" t="s">
        <v>696</v>
      </c>
    </row>
    <row r="357" s="2" customFormat="1" ht="24.15" customHeight="1">
      <c r="A357" s="41"/>
      <c r="B357" s="42"/>
      <c r="C357" s="215" t="s">
        <v>697</v>
      </c>
      <c r="D357" s="215" t="s">
        <v>153</v>
      </c>
      <c r="E357" s="216" t="s">
        <v>698</v>
      </c>
      <c r="F357" s="217" t="s">
        <v>699</v>
      </c>
      <c r="G357" s="218" t="s">
        <v>407</v>
      </c>
      <c r="H357" s="219">
        <v>2</v>
      </c>
      <c r="I357" s="220"/>
      <c r="J357" s="221">
        <f>ROUND(I357*H357,2)</f>
        <v>0</v>
      </c>
      <c r="K357" s="217" t="s">
        <v>157</v>
      </c>
      <c r="L357" s="47"/>
      <c r="M357" s="222" t="s">
        <v>19</v>
      </c>
      <c r="N357" s="223" t="s">
        <v>46</v>
      </c>
      <c r="O357" s="87"/>
      <c r="P357" s="224">
        <f>O357*H357</f>
        <v>0</v>
      </c>
      <c r="Q357" s="224">
        <v>0.01248</v>
      </c>
      <c r="R357" s="224">
        <f>Q357*H357</f>
        <v>0.02496</v>
      </c>
      <c r="S357" s="224">
        <v>0</v>
      </c>
      <c r="T357" s="225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26" t="s">
        <v>158</v>
      </c>
      <c r="AT357" s="226" t="s">
        <v>153</v>
      </c>
      <c r="AU357" s="226" t="s">
        <v>85</v>
      </c>
      <c r="AY357" s="20" t="s">
        <v>151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20" t="s">
        <v>83</v>
      </c>
      <c r="BK357" s="227">
        <f>ROUND(I357*H357,2)</f>
        <v>0</v>
      </c>
      <c r="BL357" s="20" t="s">
        <v>158</v>
      </c>
      <c r="BM357" s="226" t="s">
        <v>700</v>
      </c>
    </row>
    <row r="358" s="2" customFormat="1">
      <c r="A358" s="41"/>
      <c r="B358" s="42"/>
      <c r="C358" s="43"/>
      <c r="D358" s="228" t="s">
        <v>160</v>
      </c>
      <c r="E358" s="43"/>
      <c r="F358" s="229" t="s">
        <v>701</v>
      </c>
      <c r="G358" s="43"/>
      <c r="H358" s="43"/>
      <c r="I358" s="230"/>
      <c r="J358" s="43"/>
      <c r="K358" s="43"/>
      <c r="L358" s="47"/>
      <c r="M358" s="231"/>
      <c r="N358" s="232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160</v>
      </c>
      <c r="AU358" s="20" t="s">
        <v>85</v>
      </c>
    </row>
    <row r="359" s="13" customFormat="1">
      <c r="A359" s="13"/>
      <c r="B359" s="233"/>
      <c r="C359" s="234"/>
      <c r="D359" s="235" t="s">
        <v>173</v>
      </c>
      <c r="E359" s="236" t="s">
        <v>19</v>
      </c>
      <c r="F359" s="237" t="s">
        <v>702</v>
      </c>
      <c r="G359" s="234"/>
      <c r="H359" s="238">
        <v>1</v>
      </c>
      <c r="I359" s="239"/>
      <c r="J359" s="234"/>
      <c r="K359" s="234"/>
      <c r="L359" s="240"/>
      <c r="M359" s="241"/>
      <c r="N359" s="242"/>
      <c r="O359" s="242"/>
      <c r="P359" s="242"/>
      <c r="Q359" s="242"/>
      <c r="R359" s="242"/>
      <c r="S359" s="242"/>
      <c r="T359" s="24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4" t="s">
        <v>173</v>
      </c>
      <c r="AU359" s="244" t="s">
        <v>85</v>
      </c>
      <c r="AV359" s="13" t="s">
        <v>85</v>
      </c>
      <c r="AW359" s="13" t="s">
        <v>36</v>
      </c>
      <c r="AX359" s="13" t="s">
        <v>75</v>
      </c>
      <c r="AY359" s="244" t="s">
        <v>151</v>
      </c>
    </row>
    <row r="360" s="13" customFormat="1">
      <c r="A360" s="13"/>
      <c r="B360" s="233"/>
      <c r="C360" s="234"/>
      <c r="D360" s="235" t="s">
        <v>173</v>
      </c>
      <c r="E360" s="236" t="s">
        <v>19</v>
      </c>
      <c r="F360" s="237" t="s">
        <v>703</v>
      </c>
      <c r="G360" s="234"/>
      <c r="H360" s="238">
        <v>1</v>
      </c>
      <c r="I360" s="239"/>
      <c r="J360" s="234"/>
      <c r="K360" s="234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173</v>
      </c>
      <c r="AU360" s="244" t="s">
        <v>85</v>
      </c>
      <c r="AV360" s="13" t="s">
        <v>85</v>
      </c>
      <c r="AW360" s="13" t="s">
        <v>36</v>
      </c>
      <c r="AX360" s="13" t="s">
        <v>75</v>
      </c>
      <c r="AY360" s="244" t="s">
        <v>151</v>
      </c>
    </row>
    <row r="361" s="14" customFormat="1">
      <c r="A361" s="14"/>
      <c r="B361" s="245"/>
      <c r="C361" s="246"/>
      <c r="D361" s="235" t="s">
        <v>173</v>
      </c>
      <c r="E361" s="247" t="s">
        <v>19</v>
      </c>
      <c r="F361" s="248" t="s">
        <v>177</v>
      </c>
      <c r="G361" s="246"/>
      <c r="H361" s="249">
        <v>2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173</v>
      </c>
      <c r="AU361" s="255" t="s">
        <v>85</v>
      </c>
      <c r="AV361" s="14" t="s">
        <v>158</v>
      </c>
      <c r="AW361" s="14" t="s">
        <v>36</v>
      </c>
      <c r="AX361" s="14" t="s">
        <v>83</v>
      </c>
      <c r="AY361" s="255" t="s">
        <v>151</v>
      </c>
    </row>
    <row r="362" s="2" customFormat="1" ht="24.15" customHeight="1">
      <c r="A362" s="41"/>
      <c r="B362" s="42"/>
      <c r="C362" s="267" t="s">
        <v>704</v>
      </c>
      <c r="D362" s="267" t="s">
        <v>363</v>
      </c>
      <c r="E362" s="268" t="s">
        <v>705</v>
      </c>
      <c r="F362" s="269" t="s">
        <v>706</v>
      </c>
      <c r="G362" s="270" t="s">
        <v>407</v>
      </c>
      <c r="H362" s="271">
        <v>2</v>
      </c>
      <c r="I362" s="272"/>
      <c r="J362" s="273">
        <f>ROUND(I362*H362,2)</f>
        <v>0</v>
      </c>
      <c r="K362" s="269" t="s">
        <v>157</v>
      </c>
      <c r="L362" s="274"/>
      <c r="M362" s="275" t="s">
        <v>19</v>
      </c>
      <c r="N362" s="276" t="s">
        <v>46</v>
      </c>
      <c r="O362" s="87"/>
      <c r="P362" s="224">
        <f>O362*H362</f>
        <v>0</v>
      </c>
      <c r="Q362" s="224">
        <v>0.54800000000000004</v>
      </c>
      <c r="R362" s="224">
        <f>Q362*H362</f>
        <v>1.0960000000000001</v>
      </c>
      <c r="S362" s="224">
        <v>0</v>
      </c>
      <c r="T362" s="225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26" t="s">
        <v>204</v>
      </c>
      <c r="AT362" s="226" t="s">
        <v>363</v>
      </c>
      <c r="AU362" s="226" t="s">
        <v>85</v>
      </c>
      <c r="AY362" s="20" t="s">
        <v>151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20" t="s">
        <v>83</v>
      </c>
      <c r="BK362" s="227">
        <f>ROUND(I362*H362,2)</f>
        <v>0</v>
      </c>
      <c r="BL362" s="20" t="s">
        <v>158</v>
      </c>
      <c r="BM362" s="226" t="s">
        <v>707</v>
      </c>
    </row>
    <row r="363" s="2" customFormat="1" ht="24.15" customHeight="1">
      <c r="A363" s="41"/>
      <c r="B363" s="42"/>
      <c r="C363" s="215" t="s">
        <v>708</v>
      </c>
      <c r="D363" s="215" t="s">
        <v>153</v>
      </c>
      <c r="E363" s="216" t="s">
        <v>709</v>
      </c>
      <c r="F363" s="217" t="s">
        <v>710</v>
      </c>
      <c r="G363" s="218" t="s">
        <v>407</v>
      </c>
      <c r="H363" s="219">
        <v>1</v>
      </c>
      <c r="I363" s="220"/>
      <c r="J363" s="221">
        <f>ROUND(I363*H363,2)</f>
        <v>0</v>
      </c>
      <c r="K363" s="217" t="s">
        <v>19</v>
      </c>
      <c r="L363" s="47"/>
      <c r="M363" s="222" t="s">
        <v>19</v>
      </c>
      <c r="N363" s="223" t="s">
        <v>46</v>
      </c>
      <c r="O363" s="87"/>
      <c r="P363" s="224">
        <f>O363*H363</f>
        <v>0</v>
      </c>
      <c r="Q363" s="224">
        <v>0</v>
      </c>
      <c r="R363" s="224">
        <f>Q363*H363</f>
        <v>0</v>
      </c>
      <c r="S363" s="224">
        <v>0</v>
      </c>
      <c r="T363" s="225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6" t="s">
        <v>158</v>
      </c>
      <c r="AT363" s="226" t="s">
        <v>153</v>
      </c>
      <c r="AU363" s="226" t="s">
        <v>85</v>
      </c>
      <c r="AY363" s="20" t="s">
        <v>151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20" t="s">
        <v>83</v>
      </c>
      <c r="BK363" s="227">
        <f>ROUND(I363*H363,2)</f>
        <v>0</v>
      </c>
      <c r="BL363" s="20" t="s">
        <v>158</v>
      </c>
      <c r="BM363" s="226" t="s">
        <v>711</v>
      </c>
    </row>
    <row r="364" s="2" customFormat="1" ht="24.15" customHeight="1">
      <c r="A364" s="41"/>
      <c r="B364" s="42"/>
      <c r="C364" s="215" t="s">
        <v>712</v>
      </c>
      <c r="D364" s="215" t="s">
        <v>153</v>
      </c>
      <c r="E364" s="216" t="s">
        <v>713</v>
      </c>
      <c r="F364" s="217" t="s">
        <v>714</v>
      </c>
      <c r="G364" s="218" t="s">
        <v>407</v>
      </c>
      <c r="H364" s="219">
        <v>1</v>
      </c>
      <c r="I364" s="220"/>
      <c r="J364" s="221">
        <f>ROUND(I364*H364,2)</f>
        <v>0</v>
      </c>
      <c r="K364" s="217" t="s">
        <v>19</v>
      </c>
      <c r="L364" s="47"/>
      <c r="M364" s="222" t="s">
        <v>19</v>
      </c>
      <c r="N364" s="223" t="s">
        <v>46</v>
      </c>
      <c r="O364" s="87"/>
      <c r="P364" s="224">
        <f>O364*H364</f>
        <v>0</v>
      </c>
      <c r="Q364" s="224">
        <v>0</v>
      </c>
      <c r="R364" s="224">
        <f>Q364*H364</f>
        <v>0</v>
      </c>
      <c r="S364" s="224">
        <v>0</v>
      </c>
      <c r="T364" s="225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26" t="s">
        <v>158</v>
      </c>
      <c r="AT364" s="226" t="s">
        <v>153</v>
      </c>
      <c r="AU364" s="226" t="s">
        <v>85</v>
      </c>
      <c r="AY364" s="20" t="s">
        <v>151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20" t="s">
        <v>83</v>
      </c>
      <c r="BK364" s="227">
        <f>ROUND(I364*H364,2)</f>
        <v>0</v>
      </c>
      <c r="BL364" s="20" t="s">
        <v>158</v>
      </c>
      <c r="BM364" s="226" t="s">
        <v>715</v>
      </c>
    </row>
    <row r="365" s="2" customFormat="1" ht="24.15" customHeight="1">
      <c r="A365" s="41"/>
      <c r="B365" s="42"/>
      <c r="C365" s="215" t="s">
        <v>716</v>
      </c>
      <c r="D365" s="215" t="s">
        <v>153</v>
      </c>
      <c r="E365" s="216" t="s">
        <v>717</v>
      </c>
      <c r="F365" s="217" t="s">
        <v>718</v>
      </c>
      <c r="G365" s="218" t="s">
        <v>407</v>
      </c>
      <c r="H365" s="219">
        <v>1</v>
      </c>
      <c r="I365" s="220"/>
      <c r="J365" s="221">
        <f>ROUND(I365*H365,2)</f>
        <v>0</v>
      </c>
      <c r="K365" s="217" t="s">
        <v>19</v>
      </c>
      <c r="L365" s="47"/>
      <c r="M365" s="222" t="s">
        <v>19</v>
      </c>
      <c r="N365" s="223" t="s">
        <v>46</v>
      </c>
      <c r="O365" s="87"/>
      <c r="P365" s="224">
        <f>O365*H365</f>
        <v>0</v>
      </c>
      <c r="Q365" s="224">
        <v>0</v>
      </c>
      <c r="R365" s="224">
        <f>Q365*H365</f>
        <v>0</v>
      </c>
      <c r="S365" s="224">
        <v>0</v>
      </c>
      <c r="T365" s="225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26" t="s">
        <v>158</v>
      </c>
      <c r="AT365" s="226" t="s">
        <v>153</v>
      </c>
      <c r="AU365" s="226" t="s">
        <v>85</v>
      </c>
      <c r="AY365" s="20" t="s">
        <v>151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20" t="s">
        <v>83</v>
      </c>
      <c r="BK365" s="227">
        <f>ROUND(I365*H365,2)</f>
        <v>0</v>
      </c>
      <c r="BL365" s="20" t="s">
        <v>158</v>
      </c>
      <c r="BM365" s="226" t="s">
        <v>719</v>
      </c>
    </row>
    <row r="366" s="2" customFormat="1" ht="37.8" customHeight="1">
      <c r="A366" s="41"/>
      <c r="B366" s="42"/>
      <c r="C366" s="215" t="s">
        <v>720</v>
      </c>
      <c r="D366" s="215" t="s">
        <v>153</v>
      </c>
      <c r="E366" s="216" t="s">
        <v>721</v>
      </c>
      <c r="F366" s="217" t="s">
        <v>722</v>
      </c>
      <c r="G366" s="218" t="s">
        <v>407</v>
      </c>
      <c r="H366" s="219">
        <v>9</v>
      </c>
      <c r="I366" s="220"/>
      <c r="J366" s="221">
        <f>ROUND(I366*H366,2)</f>
        <v>0</v>
      </c>
      <c r="K366" s="217" t="s">
        <v>157</v>
      </c>
      <c r="L366" s="47"/>
      <c r="M366" s="222" t="s">
        <v>19</v>
      </c>
      <c r="N366" s="223" t="s">
        <v>46</v>
      </c>
      <c r="O366" s="87"/>
      <c r="P366" s="224">
        <f>O366*H366</f>
        <v>0</v>
      </c>
      <c r="Q366" s="224">
        <v>0.089999999999999997</v>
      </c>
      <c r="R366" s="224">
        <f>Q366*H366</f>
        <v>0.80999999999999994</v>
      </c>
      <c r="S366" s="224">
        <v>0</v>
      </c>
      <c r="T366" s="225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26" t="s">
        <v>158</v>
      </c>
      <c r="AT366" s="226" t="s">
        <v>153</v>
      </c>
      <c r="AU366" s="226" t="s">
        <v>85</v>
      </c>
      <c r="AY366" s="20" t="s">
        <v>151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20" t="s">
        <v>83</v>
      </c>
      <c r="BK366" s="227">
        <f>ROUND(I366*H366,2)</f>
        <v>0</v>
      </c>
      <c r="BL366" s="20" t="s">
        <v>158</v>
      </c>
      <c r="BM366" s="226" t="s">
        <v>723</v>
      </c>
    </row>
    <row r="367" s="2" customFormat="1">
      <c r="A367" s="41"/>
      <c r="B367" s="42"/>
      <c r="C367" s="43"/>
      <c r="D367" s="228" t="s">
        <v>160</v>
      </c>
      <c r="E367" s="43"/>
      <c r="F367" s="229" t="s">
        <v>724</v>
      </c>
      <c r="G367" s="43"/>
      <c r="H367" s="43"/>
      <c r="I367" s="230"/>
      <c r="J367" s="43"/>
      <c r="K367" s="43"/>
      <c r="L367" s="47"/>
      <c r="M367" s="231"/>
      <c r="N367" s="232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160</v>
      </c>
      <c r="AU367" s="20" t="s">
        <v>85</v>
      </c>
    </row>
    <row r="368" s="13" customFormat="1">
      <c r="A368" s="13"/>
      <c r="B368" s="233"/>
      <c r="C368" s="234"/>
      <c r="D368" s="235" t="s">
        <v>173</v>
      </c>
      <c r="E368" s="236" t="s">
        <v>19</v>
      </c>
      <c r="F368" s="237" t="s">
        <v>702</v>
      </c>
      <c r="G368" s="234"/>
      <c r="H368" s="238">
        <v>1</v>
      </c>
      <c r="I368" s="239"/>
      <c r="J368" s="234"/>
      <c r="K368" s="234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173</v>
      </c>
      <c r="AU368" s="244" t="s">
        <v>85</v>
      </c>
      <c r="AV368" s="13" t="s">
        <v>85</v>
      </c>
      <c r="AW368" s="13" t="s">
        <v>36</v>
      </c>
      <c r="AX368" s="13" t="s">
        <v>75</v>
      </c>
      <c r="AY368" s="244" t="s">
        <v>151</v>
      </c>
    </row>
    <row r="369" s="13" customFormat="1">
      <c r="A369" s="13"/>
      <c r="B369" s="233"/>
      <c r="C369" s="234"/>
      <c r="D369" s="235" t="s">
        <v>173</v>
      </c>
      <c r="E369" s="236" t="s">
        <v>19</v>
      </c>
      <c r="F369" s="237" t="s">
        <v>725</v>
      </c>
      <c r="G369" s="234"/>
      <c r="H369" s="238">
        <v>8</v>
      </c>
      <c r="I369" s="239"/>
      <c r="J369" s="234"/>
      <c r="K369" s="234"/>
      <c r="L369" s="240"/>
      <c r="M369" s="241"/>
      <c r="N369" s="242"/>
      <c r="O369" s="242"/>
      <c r="P369" s="242"/>
      <c r="Q369" s="242"/>
      <c r="R369" s="242"/>
      <c r="S369" s="242"/>
      <c r="T369" s="24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4" t="s">
        <v>173</v>
      </c>
      <c r="AU369" s="244" t="s">
        <v>85</v>
      </c>
      <c r="AV369" s="13" t="s">
        <v>85</v>
      </c>
      <c r="AW369" s="13" t="s">
        <v>36</v>
      </c>
      <c r="AX369" s="13" t="s">
        <v>75</v>
      </c>
      <c r="AY369" s="244" t="s">
        <v>151</v>
      </c>
    </row>
    <row r="370" s="14" customFormat="1">
      <c r="A370" s="14"/>
      <c r="B370" s="245"/>
      <c r="C370" s="246"/>
      <c r="D370" s="235" t="s">
        <v>173</v>
      </c>
      <c r="E370" s="247" t="s">
        <v>19</v>
      </c>
      <c r="F370" s="248" t="s">
        <v>177</v>
      </c>
      <c r="G370" s="246"/>
      <c r="H370" s="249">
        <v>9</v>
      </c>
      <c r="I370" s="250"/>
      <c r="J370" s="246"/>
      <c r="K370" s="246"/>
      <c r="L370" s="251"/>
      <c r="M370" s="252"/>
      <c r="N370" s="253"/>
      <c r="O370" s="253"/>
      <c r="P370" s="253"/>
      <c r="Q370" s="253"/>
      <c r="R370" s="253"/>
      <c r="S370" s="253"/>
      <c r="T370" s="25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5" t="s">
        <v>173</v>
      </c>
      <c r="AU370" s="255" t="s">
        <v>85</v>
      </c>
      <c r="AV370" s="14" t="s">
        <v>158</v>
      </c>
      <c r="AW370" s="14" t="s">
        <v>36</v>
      </c>
      <c r="AX370" s="14" t="s">
        <v>83</v>
      </c>
      <c r="AY370" s="255" t="s">
        <v>151</v>
      </c>
    </row>
    <row r="371" s="2" customFormat="1" ht="37.8" customHeight="1">
      <c r="A371" s="41"/>
      <c r="B371" s="42"/>
      <c r="C371" s="267" t="s">
        <v>726</v>
      </c>
      <c r="D371" s="267" t="s">
        <v>363</v>
      </c>
      <c r="E371" s="268" t="s">
        <v>727</v>
      </c>
      <c r="F371" s="269" t="s">
        <v>728</v>
      </c>
      <c r="G371" s="270" t="s">
        <v>407</v>
      </c>
      <c r="H371" s="271">
        <v>9</v>
      </c>
      <c r="I371" s="272"/>
      <c r="J371" s="273">
        <f>ROUND(I371*H371,2)</f>
        <v>0</v>
      </c>
      <c r="K371" s="269" t="s">
        <v>19</v>
      </c>
      <c r="L371" s="274"/>
      <c r="M371" s="275" t="s">
        <v>19</v>
      </c>
      <c r="N371" s="276" t="s">
        <v>46</v>
      </c>
      <c r="O371" s="87"/>
      <c r="P371" s="224">
        <f>O371*H371</f>
        <v>0</v>
      </c>
      <c r="Q371" s="224">
        <v>0.056300000000000003</v>
      </c>
      <c r="R371" s="224">
        <f>Q371*H371</f>
        <v>0.50670000000000004</v>
      </c>
      <c r="S371" s="224">
        <v>0</v>
      </c>
      <c r="T371" s="225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26" t="s">
        <v>204</v>
      </c>
      <c r="AT371" s="226" t="s">
        <v>363</v>
      </c>
      <c r="AU371" s="226" t="s">
        <v>85</v>
      </c>
      <c r="AY371" s="20" t="s">
        <v>151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20" t="s">
        <v>83</v>
      </c>
      <c r="BK371" s="227">
        <f>ROUND(I371*H371,2)</f>
        <v>0</v>
      </c>
      <c r="BL371" s="20" t="s">
        <v>158</v>
      </c>
      <c r="BM371" s="226" t="s">
        <v>729</v>
      </c>
    </row>
    <row r="372" s="2" customFormat="1" ht="16.5" customHeight="1">
      <c r="A372" s="41"/>
      <c r="B372" s="42"/>
      <c r="C372" s="267" t="s">
        <v>730</v>
      </c>
      <c r="D372" s="267" t="s">
        <v>363</v>
      </c>
      <c r="E372" s="268" t="s">
        <v>731</v>
      </c>
      <c r="F372" s="269" t="s">
        <v>732</v>
      </c>
      <c r="G372" s="270" t="s">
        <v>407</v>
      </c>
      <c r="H372" s="271">
        <v>1</v>
      </c>
      <c r="I372" s="272"/>
      <c r="J372" s="273">
        <f>ROUND(I372*H372,2)</f>
        <v>0</v>
      </c>
      <c r="K372" s="269" t="s">
        <v>19</v>
      </c>
      <c r="L372" s="274"/>
      <c r="M372" s="275" t="s">
        <v>19</v>
      </c>
      <c r="N372" s="276" t="s">
        <v>46</v>
      </c>
      <c r="O372" s="87"/>
      <c r="P372" s="224">
        <f>O372*H372</f>
        <v>0</v>
      </c>
      <c r="Q372" s="224">
        <v>0</v>
      </c>
      <c r="R372" s="224">
        <f>Q372*H372</f>
        <v>0</v>
      </c>
      <c r="S372" s="224">
        <v>0</v>
      </c>
      <c r="T372" s="225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6" t="s">
        <v>204</v>
      </c>
      <c r="AT372" s="226" t="s">
        <v>363</v>
      </c>
      <c r="AU372" s="226" t="s">
        <v>85</v>
      </c>
      <c r="AY372" s="20" t="s">
        <v>151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20" t="s">
        <v>83</v>
      </c>
      <c r="BK372" s="227">
        <f>ROUND(I372*H372,2)</f>
        <v>0</v>
      </c>
      <c r="BL372" s="20" t="s">
        <v>158</v>
      </c>
      <c r="BM372" s="226" t="s">
        <v>733</v>
      </c>
    </row>
    <row r="373" s="2" customFormat="1" ht="33" customHeight="1">
      <c r="A373" s="41"/>
      <c r="B373" s="42"/>
      <c r="C373" s="215" t="s">
        <v>734</v>
      </c>
      <c r="D373" s="215" t="s">
        <v>153</v>
      </c>
      <c r="E373" s="216" t="s">
        <v>735</v>
      </c>
      <c r="F373" s="217" t="s">
        <v>736</v>
      </c>
      <c r="G373" s="218" t="s">
        <v>407</v>
      </c>
      <c r="H373" s="219">
        <v>8</v>
      </c>
      <c r="I373" s="220"/>
      <c r="J373" s="221">
        <f>ROUND(I373*H373,2)</f>
        <v>0</v>
      </c>
      <c r="K373" s="217" t="s">
        <v>157</v>
      </c>
      <c r="L373" s="47"/>
      <c r="M373" s="222" t="s">
        <v>19</v>
      </c>
      <c r="N373" s="223" t="s">
        <v>46</v>
      </c>
      <c r="O373" s="87"/>
      <c r="P373" s="224">
        <f>O373*H373</f>
        <v>0</v>
      </c>
      <c r="Q373" s="224">
        <v>0.00016000000000000001</v>
      </c>
      <c r="R373" s="224">
        <f>Q373*H373</f>
        <v>0.0012800000000000001</v>
      </c>
      <c r="S373" s="224">
        <v>0</v>
      </c>
      <c r="T373" s="225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26" t="s">
        <v>158</v>
      </c>
      <c r="AT373" s="226" t="s">
        <v>153</v>
      </c>
      <c r="AU373" s="226" t="s">
        <v>85</v>
      </c>
      <c r="AY373" s="20" t="s">
        <v>151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20" t="s">
        <v>83</v>
      </c>
      <c r="BK373" s="227">
        <f>ROUND(I373*H373,2)</f>
        <v>0</v>
      </c>
      <c r="BL373" s="20" t="s">
        <v>158</v>
      </c>
      <c r="BM373" s="226" t="s">
        <v>737</v>
      </c>
    </row>
    <row r="374" s="2" customFormat="1">
      <c r="A374" s="41"/>
      <c r="B374" s="42"/>
      <c r="C374" s="43"/>
      <c r="D374" s="228" t="s">
        <v>160</v>
      </c>
      <c r="E374" s="43"/>
      <c r="F374" s="229" t="s">
        <v>738</v>
      </c>
      <c r="G374" s="43"/>
      <c r="H374" s="43"/>
      <c r="I374" s="230"/>
      <c r="J374" s="43"/>
      <c r="K374" s="43"/>
      <c r="L374" s="47"/>
      <c r="M374" s="231"/>
      <c r="N374" s="232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160</v>
      </c>
      <c r="AU374" s="20" t="s">
        <v>85</v>
      </c>
    </row>
    <row r="375" s="2" customFormat="1" ht="24.15" customHeight="1">
      <c r="A375" s="41"/>
      <c r="B375" s="42"/>
      <c r="C375" s="267" t="s">
        <v>739</v>
      </c>
      <c r="D375" s="267" t="s">
        <v>363</v>
      </c>
      <c r="E375" s="268" t="s">
        <v>740</v>
      </c>
      <c r="F375" s="269" t="s">
        <v>741</v>
      </c>
      <c r="G375" s="270" t="s">
        <v>407</v>
      </c>
      <c r="H375" s="271">
        <v>8</v>
      </c>
      <c r="I375" s="272"/>
      <c r="J375" s="273">
        <f>ROUND(I375*H375,2)</f>
        <v>0</v>
      </c>
      <c r="K375" s="269" t="s">
        <v>19</v>
      </c>
      <c r="L375" s="274"/>
      <c r="M375" s="275" t="s">
        <v>19</v>
      </c>
      <c r="N375" s="276" t="s">
        <v>46</v>
      </c>
      <c r="O375" s="87"/>
      <c r="P375" s="224">
        <f>O375*H375</f>
        <v>0</v>
      </c>
      <c r="Q375" s="224">
        <v>0.0088000000000000005</v>
      </c>
      <c r="R375" s="224">
        <f>Q375*H375</f>
        <v>0.070400000000000004</v>
      </c>
      <c r="S375" s="224">
        <v>0</v>
      </c>
      <c r="T375" s="225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26" t="s">
        <v>204</v>
      </c>
      <c r="AT375" s="226" t="s">
        <v>363</v>
      </c>
      <c r="AU375" s="226" t="s">
        <v>85</v>
      </c>
      <c r="AY375" s="20" t="s">
        <v>151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20" t="s">
        <v>83</v>
      </c>
      <c r="BK375" s="227">
        <f>ROUND(I375*H375,2)</f>
        <v>0</v>
      </c>
      <c r="BL375" s="20" t="s">
        <v>158</v>
      </c>
      <c r="BM375" s="226" t="s">
        <v>742</v>
      </c>
    </row>
    <row r="376" s="2" customFormat="1" ht="21.75" customHeight="1">
      <c r="A376" s="41"/>
      <c r="B376" s="42"/>
      <c r="C376" s="215" t="s">
        <v>743</v>
      </c>
      <c r="D376" s="215" t="s">
        <v>153</v>
      </c>
      <c r="E376" s="216" t="s">
        <v>744</v>
      </c>
      <c r="F376" s="217" t="s">
        <v>745</v>
      </c>
      <c r="G376" s="218" t="s">
        <v>170</v>
      </c>
      <c r="H376" s="219">
        <v>677</v>
      </c>
      <c r="I376" s="220"/>
      <c r="J376" s="221">
        <f>ROUND(I376*H376,2)</f>
        <v>0</v>
      </c>
      <c r="K376" s="217" t="s">
        <v>157</v>
      </c>
      <c r="L376" s="47"/>
      <c r="M376" s="222" t="s">
        <v>19</v>
      </c>
      <c r="N376" s="223" t="s">
        <v>46</v>
      </c>
      <c r="O376" s="87"/>
      <c r="P376" s="224">
        <f>O376*H376</f>
        <v>0</v>
      </c>
      <c r="Q376" s="224">
        <v>6.9999999999999994E-05</v>
      </c>
      <c r="R376" s="224">
        <f>Q376*H376</f>
        <v>0.047389999999999995</v>
      </c>
      <c r="S376" s="224">
        <v>0</v>
      </c>
      <c r="T376" s="225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26" t="s">
        <v>158</v>
      </c>
      <c r="AT376" s="226" t="s">
        <v>153</v>
      </c>
      <c r="AU376" s="226" t="s">
        <v>85</v>
      </c>
      <c r="AY376" s="20" t="s">
        <v>151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20" t="s">
        <v>83</v>
      </c>
      <c r="BK376" s="227">
        <f>ROUND(I376*H376,2)</f>
        <v>0</v>
      </c>
      <c r="BL376" s="20" t="s">
        <v>158</v>
      </c>
      <c r="BM376" s="226" t="s">
        <v>746</v>
      </c>
    </row>
    <row r="377" s="2" customFormat="1">
      <c r="A377" s="41"/>
      <c r="B377" s="42"/>
      <c r="C377" s="43"/>
      <c r="D377" s="228" t="s">
        <v>160</v>
      </c>
      <c r="E377" s="43"/>
      <c r="F377" s="229" t="s">
        <v>747</v>
      </c>
      <c r="G377" s="43"/>
      <c r="H377" s="43"/>
      <c r="I377" s="230"/>
      <c r="J377" s="43"/>
      <c r="K377" s="43"/>
      <c r="L377" s="47"/>
      <c r="M377" s="231"/>
      <c r="N377" s="232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160</v>
      </c>
      <c r="AU377" s="20" t="s">
        <v>85</v>
      </c>
    </row>
    <row r="378" s="13" customFormat="1">
      <c r="A378" s="13"/>
      <c r="B378" s="233"/>
      <c r="C378" s="234"/>
      <c r="D378" s="235" t="s">
        <v>173</v>
      </c>
      <c r="E378" s="236" t="s">
        <v>19</v>
      </c>
      <c r="F378" s="237" t="s">
        <v>748</v>
      </c>
      <c r="G378" s="234"/>
      <c r="H378" s="238">
        <v>440</v>
      </c>
      <c r="I378" s="239"/>
      <c r="J378" s="234"/>
      <c r="K378" s="234"/>
      <c r="L378" s="240"/>
      <c r="M378" s="241"/>
      <c r="N378" s="242"/>
      <c r="O378" s="242"/>
      <c r="P378" s="242"/>
      <c r="Q378" s="242"/>
      <c r="R378" s="242"/>
      <c r="S378" s="242"/>
      <c r="T378" s="24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4" t="s">
        <v>173</v>
      </c>
      <c r="AU378" s="244" t="s">
        <v>85</v>
      </c>
      <c r="AV378" s="13" t="s">
        <v>85</v>
      </c>
      <c r="AW378" s="13" t="s">
        <v>36</v>
      </c>
      <c r="AX378" s="13" t="s">
        <v>75</v>
      </c>
      <c r="AY378" s="244" t="s">
        <v>151</v>
      </c>
    </row>
    <row r="379" s="13" customFormat="1">
      <c r="A379" s="13"/>
      <c r="B379" s="233"/>
      <c r="C379" s="234"/>
      <c r="D379" s="235" t="s">
        <v>173</v>
      </c>
      <c r="E379" s="236" t="s">
        <v>19</v>
      </c>
      <c r="F379" s="237" t="s">
        <v>749</v>
      </c>
      <c r="G379" s="234"/>
      <c r="H379" s="238">
        <v>179</v>
      </c>
      <c r="I379" s="239"/>
      <c r="J379" s="234"/>
      <c r="K379" s="234"/>
      <c r="L379" s="240"/>
      <c r="M379" s="241"/>
      <c r="N379" s="242"/>
      <c r="O379" s="242"/>
      <c r="P379" s="242"/>
      <c r="Q379" s="242"/>
      <c r="R379" s="242"/>
      <c r="S379" s="242"/>
      <c r="T379" s="24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4" t="s">
        <v>173</v>
      </c>
      <c r="AU379" s="244" t="s">
        <v>85</v>
      </c>
      <c r="AV379" s="13" t="s">
        <v>85</v>
      </c>
      <c r="AW379" s="13" t="s">
        <v>36</v>
      </c>
      <c r="AX379" s="13" t="s">
        <v>75</v>
      </c>
      <c r="AY379" s="244" t="s">
        <v>151</v>
      </c>
    </row>
    <row r="380" s="13" customFormat="1">
      <c r="A380" s="13"/>
      <c r="B380" s="233"/>
      <c r="C380" s="234"/>
      <c r="D380" s="235" t="s">
        <v>173</v>
      </c>
      <c r="E380" s="236" t="s">
        <v>19</v>
      </c>
      <c r="F380" s="237" t="s">
        <v>750</v>
      </c>
      <c r="G380" s="234"/>
      <c r="H380" s="238">
        <v>58</v>
      </c>
      <c r="I380" s="239"/>
      <c r="J380" s="234"/>
      <c r="K380" s="234"/>
      <c r="L380" s="240"/>
      <c r="M380" s="241"/>
      <c r="N380" s="242"/>
      <c r="O380" s="242"/>
      <c r="P380" s="242"/>
      <c r="Q380" s="242"/>
      <c r="R380" s="242"/>
      <c r="S380" s="242"/>
      <c r="T380" s="24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4" t="s">
        <v>173</v>
      </c>
      <c r="AU380" s="244" t="s">
        <v>85</v>
      </c>
      <c r="AV380" s="13" t="s">
        <v>85</v>
      </c>
      <c r="AW380" s="13" t="s">
        <v>36</v>
      </c>
      <c r="AX380" s="13" t="s">
        <v>75</v>
      </c>
      <c r="AY380" s="244" t="s">
        <v>151</v>
      </c>
    </row>
    <row r="381" s="14" customFormat="1">
      <c r="A381" s="14"/>
      <c r="B381" s="245"/>
      <c r="C381" s="246"/>
      <c r="D381" s="235" t="s">
        <v>173</v>
      </c>
      <c r="E381" s="247" t="s">
        <v>19</v>
      </c>
      <c r="F381" s="248" t="s">
        <v>751</v>
      </c>
      <c r="G381" s="246"/>
      <c r="H381" s="249">
        <v>677</v>
      </c>
      <c r="I381" s="250"/>
      <c r="J381" s="246"/>
      <c r="K381" s="246"/>
      <c r="L381" s="251"/>
      <c r="M381" s="252"/>
      <c r="N381" s="253"/>
      <c r="O381" s="253"/>
      <c r="P381" s="253"/>
      <c r="Q381" s="253"/>
      <c r="R381" s="253"/>
      <c r="S381" s="253"/>
      <c r="T381" s="25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5" t="s">
        <v>173</v>
      </c>
      <c r="AU381" s="255" t="s">
        <v>85</v>
      </c>
      <c r="AV381" s="14" t="s">
        <v>158</v>
      </c>
      <c r="AW381" s="14" t="s">
        <v>36</v>
      </c>
      <c r="AX381" s="14" t="s">
        <v>83</v>
      </c>
      <c r="AY381" s="255" t="s">
        <v>151</v>
      </c>
    </row>
    <row r="382" s="2" customFormat="1" ht="37.8" customHeight="1">
      <c r="A382" s="41"/>
      <c r="B382" s="42"/>
      <c r="C382" s="215" t="s">
        <v>752</v>
      </c>
      <c r="D382" s="215" t="s">
        <v>153</v>
      </c>
      <c r="E382" s="216" t="s">
        <v>753</v>
      </c>
      <c r="F382" s="217" t="s">
        <v>754</v>
      </c>
      <c r="G382" s="218" t="s">
        <v>407</v>
      </c>
      <c r="H382" s="219">
        <v>10</v>
      </c>
      <c r="I382" s="220"/>
      <c r="J382" s="221">
        <f>ROUND(I382*H382,2)</f>
        <v>0</v>
      </c>
      <c r="K382" s="217" t="s">
        <v>19</v>
      </c>
      <c r="L382" s="47"/>
      <c r="M382" s="222" t="s">
        <v>19</v>
      </c>
      <c r="N382" s="223" t="s">
        <v>46</v>
      </c>
      <c r="O382" s="87"/>
      <c r="P382" s="224">
        <f>O382*H382</f>
        <v>0</v>
      </c>
      <c r="Q382" s="224">
        <v>8.0000000000000007E-05</v>
      </c>
      <c r="R382" s="224">
        <f>Q382*H382</f>
        <v>0.00080000000000000004</v>
      </c>
      <c r="S382" s="224">
        <v>0</v>
      </c>
      <c r="T382" s="225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26" t="s">
        <v>158</v>
      </c>
      <c r="AT382" s="226" t="s">
        <v>153</v>
      </c>
      <c r="AU382" s="226" t="s">
        <v>85</v>
      </c>
      <c r="AY382" s="20" t="s">
        <v>151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20" t="s">
        <v>83</v>
      </c>
      <c r="BK382" s="227">
        <f>ROUND(I382*H382,2)</f>
        <v>0</v>
      </c>
      <c r="BL382" s="20" t="s">
        <v>158</v>
      </c>
      <c r="BM382" s="226" t="s">
        <v>755</v>
      </c>
    </row>
    <row r="383" s="2" customFormat="1">
      <c r="A383" s="41"/>
      <c r="B383" s="42"/>
      <c r="C383" s="43"/>
      <c r="D383" s="235" t="s">
        <v>409</v>
      </c>
      <c r="E383" s="43"/>
      <c r="F383" s="277" t="s">
        <v>756</v>
      </c>
      <c r="G383" s="43"/>
      <c r="H383" s="43"/>
      <c r="I383" s="230"/>
      <c r="J383" s="43"/>
      <c r="K383" s="43"/>
      <c r="L383" s="47"/>
      <c r="M383" s="231"/>
      <c r="N383" s="232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409</v>
      </c>
      <c r="AU383" s="20" t="s">
        <v>85</v>
      </c>
    </row>
    <row r="384" s="13" customFormat="1">
      <c r="A384" s="13"/>
      <c r="B384" s="233"/>
      <c r="C384" s="234"/>
      <c r="D384" s="235" t="s">
        <v>173</v>
      </c>
      <c r="E384" s="236" t="s">
        <v>19</v>
      </c>
      <c r="F384" s="237" t="s">
        <v>757</v>
      </c>
      <c r="G384" s="234"/>
      <c r="H384" s="238">
        <v>10</v>
      </c>
      <c r="I384" s="239"/>
      <c r="J384" s="234"/>
      <c r="K384" s="234"/>
      <c r="L384" s="240"/>
      <c r="M384" s="241"/>
      <c r="N384" s="242"/>
      <c r="O384" s="242"/>
      <c r="P384" s="242"/>
      <c r="Q384" s="242"/>
      <c r="R384" s="242"/>
      <c r="S384" s="242"/>
      <c r="T384" s="24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4" t="s">
        <v>173</v>
      </c>
      <c r="AU384" s="244" t="s">
        <v>85</v>
      </c>
      <c r="AV384" s="13" t="s">
        <v>85</v>
      </c>
      <c r="AW384" s="13" t="s">
        <v>36</v>
      </c>
      <c r="AX384" s="13" t="s">
        <v>83</v>
      </c>
      <c r="AY384" s="244" t="s">
        <v>151</v>
      </c>
    </row>
    <row r="385" s="2" customFormat="1" ht="24.15" customHeight="1">
      <c r="A385" s="41"/>
      <c r="B385" s="42"/>
      <c r="C385" s="215" t="s">
        <v>758</v>
      </c>
      <c r="D385" s="215" t="s">
        <v>153</v>
      </c>
      <c r="E385" s="216" t="s">
        <v>759</v>
      </c>
      <c r="F385" s="217" t="s">
        <v>760</v>
      </c>
      <c r="G385" s="218" t="s">
        <v>407</v>
      </c>
      <c r="H385" s="219">
        <v>2</v>
      </c>
      <c r="I385" s="220"/>
      <c r="J385" s="221">
        <f>ROUND(I385*H385,2)</f>
        <v>0</v>
      </c>
      <c r="K385" s="217" t="s">
        <v>157</v>
      </c>
      <c r="L385" s="47"/>
      <c r="M385" s="222" t="s">
        <v>19</v>
      </c>
      <c r="N385" s="223" t="s">
        <v>46</v>
      </c>
      <c r="O385" s="87"/>
      <c r="P385" s="224">
        <f>O385*H385</f>
        <v>0</v>
      </c>
      <c r="Q385" s="224">
        <v>0.00066</v>
      </c>
      <c r="R385" s="224">
        <f>Q385*H385</f>
        <v>0.00132</v>
      </c>
      <c r="S385" s="224">
        <v>0</v>
      </c>
      <c r="T385" s="225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26" t="s">
        <v>158</v>
      </c>
      <c r="AT385" s="226" t="s">
        <v>153</v>
      </c>
      <c r="AU385" s="226" t="s">
        <v>85</v>
      </c>
      <c r="AY385" s="20" t="s">
        <v>151</v>
      </c>
      <c r="BE385" s="227">
        <f>IF(N385="základní",J385,0)</f>
        <v>0</v>
      </c>
      <c r="BF385" s="227">
        <f>IF(N385="snížená",J385,0)</f>
        <v>0</v>
      </c>
      <c r="BG385" s="227">
        <f>IF(N385="zákl. přenesená",J385,0)</f>
        <v>0</v>
      </c>
      <c r="BH385" s="227">
        <f>IF(N385="sníž. přenesená",J385,0)</f>
        <v>0</v>
      </c>
      <c r="BI385" s="227">
        <f>IF(N385="nulová",J385,0)</f>
        <v>0</v>
      </c>
      <c r="BJ385" s="20" t="s">
        <v>83</v>
      </c>
      <c r="BK385" s="227">
        <f>ROUND(I385*H385,2)</f>
        <v>0</v>
      </c>
      <c r="BL385" s="20" t="s">
        <v>158</v>
      </c>
      <c r="BM385" s="226" t="s">
        <v>761</v>
      </c>
    </row>
    <row r="386" s="2" customFormat="1">
      <c r="A386" s="41"/>
      <c r="B386" s="42"/>
      <c r="C386" s="43"/>
      <c r="D386" s="228" t="s">
        <v>160</v>
      </c>
      <c r="E386" s="43"/>
      <c r="F386" s="229" t="s">
        <v>762</v>
      </c>
      <c r="G386" s="43"/>
      <c r="H386" s="43"/>
      <c r="I386" s="230"/>
      <c r="J386" s="43"/>
      <c r="K386" s="43"/>
      <c r="L386" s="47"/>
      <c r="M386" s="231"/>
      <c r="N386" s="232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160</v>
      </c>
      <c r="AU386" s="20" t="s">
        <v>85</v>
      </c>
    </row>
    <row r="387" s="13" customFormat="1">
      <c r="A387" s="13"/>
      <c r="B387" s="233"/>
      <c r="C387" s="234"/>
      <c r="D387" s="235" t="s">
        <v>173</v>
      </c>
      <c r="E387" s="236" t="s">
        <v>19</v>
      </c>
      <c r="F387" s="237" t="s">
        <v>763</v>
      </c>
      <c r="G387" s="234"/>
      <c r="H387" s="238">
        <v>2</v>
      </c>
      <c r="I387" s="239"/>
      <c r="J387" s="234"/>
      <c r="K387" s="234"/>
      <c r="L387" s="240"/>
      <c r="M387" s="241"/>
      <c r="N387" s="242"/>
      <c r="O387" s="242"/>
      <c r="P387" s="242"/>
      <c r="Q387" s="242"/>
      <c r="R387" s="242"/>
      <c r="S387" s="242"/>
      <c r="T387" s="24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4" t="s">
        <v>173</v>
      </c>
      <c r="AU387" s="244" t="s">
        <v>85</v>
      </c>
      <c r="AV387" s="13" t="s">
        <v>85</v>
      </c>
      <c r="AW387" s="13" t="s">
        <v>36</v>
      </c>
      <c r="AX387" s="13" t="s">
        <v>83</v>
      </c>
      <c r="AY387" s="244" t="s">
        <v>151</v>
      </c>
    </row>
    <row r="388" s="2" customFormat="1" ht="24.15" customHeight="1">
      <c r="A388" s="41"/>
      <c r="B388" s="42"/>
      <c r="C388" s="215" t="s">
        <v>764</v>
      </c>
      <c r="D388" s="215" t="s">
        <v>153</v>
      </c>
      <c r="E388" s="216" t="s">
        <v>765</v>
      </c>
      <c r="F388" s="217" t="s">
        <v>766</v>
      </c>
      <c r="G388" s="218" t="s">
        <v>407</v>
      </c>
      <c r="H388" s="219">
        <v>16</v>
      </c>
      <c r="I388" s="220"/>
      <c r="J388" s="221">
        <f>ROUND(I388*H388,2)</f>
        <v>0</v>
      </c>
      <c r="K388" s="217" t="s">
        <v>19</v>
      </c>
      <c r="L388" s="47"/>
      <c r="M388" s="222" t="s">
        <v>19</v>
      </c>
      <c r="N388" s="223" t="s">
        <v>46</v>
      </c>
      <c r="O388" s="87"/>
      <c r="P388" s="224">
        <f>O388*H388</f>
        <v>0</v>
      </c>
      <c r="Q388" s="224">
        <v>0</v>
      </c>
      <c r="R388" s="224">
        <f>Q388*H388</f>
        <v>0</v>
      </c>
      <c r="S388" s="224">
        <v>0</v>
      </c>
      <c r="T388" s="225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26" t="s">
        <v>158</v>
      </c>
      <c r="AT388" s="226" t="s">
        <v>153</v>
      </c>
      <c r="AU388" s="226" t="s">
        <v>85</v>
      </c>
      <c r="AY388" s="20" t="s">
        <v>151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20" t="s">
        <v>83</v>
      </c>
      <c r="BK388" s="227">
        <f>ROUND(I388*H388,2)</f>
        <v>0</v>
      </c>
      <c r="BL388" s="20" t="s">
        <v>158</v>
      </c>
      <c r="BM388" s="226" t="s">
        <v>767</v>
      </c>
    </row>
    <row r="389" s="13" customFormat="1">
      <c r="A389" s="13"/>
      <c r="B389" s="233"/>
      <c r="C389" s="234"/>
      <c r="D389" s="235" t="s">
        <v>173</v>
      </c>
      <c r="E389" s="236" t="s">
        <v>19</v>
      </c>
      <c r="F389" s="237" t="s">
        <v>768</v>
      </c>
      <c r="G389" s="234"/>
      <c r="H389" s="238">
        <v>16</v>
      </c>
      <c r="I389" s="239"/>
      <c r="J389" s="234"/>
      <c r="K389" s="234"/>
      <c r="L389" s="240"/>
      <c r="M389" s="241"/>
      <c r="N389" s="242"/>
      <c r="O389" s="242"/>
      <c r="P389" s="242"/>
      <c r="Q389" s="242"/>
      <c r="R389" s="242"/>
      <c r="S389" s="242"/>
      <c r="T389" s="24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4" t="s">
        <v>173</v>
      </c>
      <c r="AU389" s="244" t="s">
        <v>85</v>
      </c>
      <c r="AV389" s="13" t="s">
        <v>85</v>
      </c>
      <c r="AW389" s="13" t="s">
        <v>36</v>
      </c>
      <c r="AX389" s="13" t="s">
        <v>83</v>
      </c>
      <c r="AY389" s="244" t="s">
        <v>151</v>
      </c>
    </row>
    <row r="390" s="12" customFormat="1" ht="22.8" customHeight="1">
      <c r="A390" s="12"/>
      <c r="B390" s="199"/>
      <c r="C390" s="200"/>
      <c r="D390" s="201" t="s">
        <v>74</v>
      </c>
      <c r="E390" s="213" t="s">
        <v>769</v>
      </c>
      <c r="F390" s="213" t="s">
        <v>770</v>
      </c>
      <c r="G390" s="200"/>
      <c r="H390" s="200"/>
      <c r="I390" s="203"/>
      <c r="J390" s="214">
        <f>BK390</f>
        <v>0</v>
      </c>
      <c r="K390" s="200"/>
      <c r="L390" s="205"/>
      <c r="M390" s="206"/>
      <c r="N390" s="207"/>
      <c r="O390" s="207"/>
      <c r="P390" s="208">
        <f>SUM(P391:P392)</f>
        <v>0</v>
      </c>
      <c r="Q390" s="207"/>
      <c r="R390" s="208">
        <f>SUM(R391:R392)</f>
        <v>0</v>
      </c>
      <c r="S390" s="207"/>
      <c r="T390" s="209">
        <f>SUM(T391:T392)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10" t="s">
        <v>83</v>
      </c>
      <c r="AT390" s="211" t="s">
        <v>74</v>
      </c>
      <c r="AU390" s="211" t="s">
        <v>83</v>
      </c>
      <c r="AY390" s="210" t="s">
        <v>151</v>
      </c>
      <c r="BK390" s="212">
        <f>SUM(BK391:BK392)</f>
        <v>0</v>
      </c>
    </row>
    <row r="391" s="2" customFormat="1" ht="49.05" customHeight="1">
      <c r="A391" s="41"/>
      <c r="B391" s="42"/>
      <c r="C391" s="215" t="s">
        <v>771</v>
      </c>
      <c r="D391" s="215" t="s">
        <v>153</v>
      </c>
      <c r="E391" s="216" t="s">
        <v>772</v>
      </c>
      <c r="F391" s="217" t="s">
        <v>773</v>
      </c>
      <c r="G391" s="218" t="s">
        <v>351</v>
      </c>
      <c r="H391" s="219">
        <v>58.582999999999998</v>
      </c>
      <c r="I391" s="220"/>
      <c r="J391" s="221">
        <f>ROUND(I391*H391,2)</f>
        <v>0</v>
      </c>
      <c r="K391" s="217" t="s">
        <v>157</v>
      </c>
      <c r="L391" s="47"/>
      <c r="M391" s="222" t="s">
        <v>19</v>
      </c>
      <c r="N391" s="223" t="s">
        <v>46</v>
      </c>
      <c r="O391" s="87"/>
      <c r="P391" s="224">
        <f>O391*H391</f>
        <v>0</v>
      </c>
      <c r="Q391" s="224">
        <v>0</v>
      </c>
      <c r="R391" s="224">
        <f>Q391*H391</f>
        <v>0</v>
      </c>
      <c r="S391" s="224">
        <v>0</v>
      </c>
      <c r="T391" s="225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26" t="s">
        <v>158</v>
      </c>
      <c r="AT391" s="226" t="s">
        <v>153</v>
      </c>
      <c r="AU391" s="226" t="s">
        <v>85</v>
      </c>
      <c r="AY391" s="20" t="s">
        <v>151</v>
      </c>
      <c r="BE391" s="227">
        <f>IF(N391="základní",J391,0)</f>
        <v>0</v>
      </c>
      <c r="BF391" s="227">
        <f>IF(N391="snížená",J391,0)</f>
        <v>0</v>
      </c>
      <c r="BG391" s="227">
        <f>IF(N391="zákl. přenesená",J391,0)</f>
        <v>0</v>
      </c>
      <c r="BH391" s="227">
        <f>IF(N391="sníž. přenesená",J391,0)</f>
        <v>0</v>
      </c>
      <c r="BI391" s="227">
        <f>IF(N391="nulová",J391,0)</f>
        <v>0</v>
      </c>
      <c r="BJ391" s="20" t="s">
        <v>83</v>
      </c>
      <c r="BK391" s="227">
        <f>ROUND(I391*H391,2)</f>
        <v>0</v>
      </c>
      <c r="BL391" s="20" t="s">
        <v>158</v>
      </c>
      <c r="BM391" s="226" t="s">
        <v>774</v>
      </c>
    </row>
    <row r="392" s="2" customFormat="1">
      <c r="A392" s="41"/>
      <c r="B392" s="42"/>
      <c r="C392" s="43"/>
      <c r="D392" s="228" t="s">
        <v>160</v>
      </c>
      <c r="E392" s="43"/>
      <c r="F392" s="229" t="s">
        <v>775</v>
      </c>
      <c r="G392" s="43"/>
      <c r="H392" s="43"/>
      <c r="I392" s="230"/>
      <c r="J392" s="43"/>
      <c r="K392" s="43"/>
      <c r="L392" s="47"/>
      <c r="M392" s="231"/>
      <c r="N392" s="232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160</v>
      </c>
      <c r="AU392" s="20" t="s">
        <v>85</v>
      </c>
    </row>
    <row r="393" s="12" customFormat="1" ht="25.92" customHeight="1">
      <c r="A393" s="12"/>
      <c r="B393" s="199"/>
      <c r="C393" s="200"/>
      <c r="D393" s="201" t="s">
        <v>74</v>
      </c>
      <c r="E393" s="202" t="s">
        <v>776</v>
      </c>
      <c r="F393" s="202" t="s">
        <v>777</v>
      </c>
      <c r="G393" s="200"/>
      <c r="H393" s="200"/>
      <c r="I393" s="203"/>
      <c r="J393" s="204">
        <f>BK393</f>
        <v>0</v>
      </c>
      <c r="K393" s="200"/>
      <c r="L393" s="205"/>
      <c r="M393" s="206"/>
      <c r="N393" s="207"/>
      <c r="O393" s="207"/>
      <c r="P393" s="208">
        <f>P394+P406</f>
        <v>0</v>
      </c>
      <c r="Q393" s="207"/>
      <c r="R393" s="208">
        <f>R394+R406</f>
        <v>0.25325000000000003</v>
      </c>
      <c r="S393" s="207"/>
      <c r="T393" s="209">
        <f>T394+T406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10" t="s">
        <v>85</v>
      </c>
      <c r="AT393" s="211" t="s">
        <v>74</v>
      </c>
      <c r="AU393" s="211" t="s">
        <v>75</v>
      </c>
      <c r="AY393" s="210" t="s">
        <v>151</v>
      </c>
      <c r="BK393" s="212">
        <f>BK394+BK406</f>
        <v>0</v>
      </c>
    </row>
    <row r="394" s="12" customFormat="1" ht="22.8" customHeight="1">
      <c r="A394" s="12"/>
      <c r="B394" s="199"/>
      <c r="C394" s="200"/>
      <c r="D394" s="201" t="s">
        <v>74</v>
      </c>
      <c r="E394" s="213" t="s">
        <v>778</v>
      </c>
      <c r="F394" s="213" t="s">
        <v>779</v>
      </c>
      <c r="G394" s="200"/>
      <c r="H394" s="200"/>
      <c r="I394" s="203"/>
      <c r="J394" s="214">
        <f>BK394</f>
        <v>0</v>
      </c>
      <c r="K394" s="200"/>
      <c r="L394" s="205"/>
      <c r="M394" s="206"/>
      <c r="N394" s="207"/>
      <c r="O394" s="207"/>
      <c r="P394" s="208">
        <f>SUM(P395:P405)</f>
        <v>0</v>
      </c>
      <c r="Q394" s="207"/>
      <c r="R394" s="208">
        <f>SUM(R395:R405)</f>
        <v>0.15315000000000001</v>
      </c>
      <c r="S394" s="207"/>
      <c r="T394" s="209">
        <f>SUM(T395:T405)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10" t="s">
        <v>85</v>
      </c>
      <c r="AT394" s="211" t="s">
        <v>74</v>
      </c>
      <c r="AU394" s="211" t="s">
        <v>83</v>
      </c>
      <c r="AY394" s="210" t="s">
        <v>151</v>
      </c>
      <c r="BK394" s="212">
        <f>SUM(BK395:BK405)</f>
        <v>0</v>
      </c>
    </row>
    <row r="395" s="2" customFormat="1" ht="33" customHeight="1">
      <c r="A395" s="41"/>
      <c r="B395" s="42"/>
      <c r="C395" s="215" t="s">
        <v>780</v>
      </c>
      <c r="D395" s="215" t="s">
        <v>153</v>
      </c>
      <c r="E395" s="216" t="s">
        <v>781</v>
      </c>
      <c r="F395" s="217" t="s">
        <v>782</v>
      </c>
      <c r="G395" s="218" t="s">
        <v>256</v>
      </c>
      <c r="H395" s="219">
        <v>102.09999999999999</v>
      </c>
      <c r="I395" s="220"/>
      <c r="J395" s="221">
        <f>ROUND(I395*H395,2)</f>
        <v>0</v>
      </c>
      <c r="K395" s="217" t="s">
        <v>157</v>
      </c>
      <c r="L395" s="47"/>
      <c r="M395" s="222" t="s">
        <v>19</v>
      </c>
      <c r="N395" s="223" t="s">
        <v>46</v>
      </c>
      <c r="O395" s="87"/>
      <c r="P395" s="224">
        <f>O395*H395</f>
        <v>0</v>
      </c>
      <c r="Q395" s="224">
        <v>0</v>
      </c>
      <c r="R395" s="224">
        <f>Q395*H395</f>
        <v>0</v>
      </c>
      <c r="S395" s="224">
        <v>0</v>
      </c>
      <c r="T395" s="225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26" t="s">
        <v>262</v>
      </c>
      <c r="AT395" s="226" t="s">
        <v>153</v>
      </c>
      <c r="AU395" s="226" t="s">
        <v>85</v>
      </c>
      <c r="AY395" s="20" t="s">
        <v>151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20" t="s">
        <v>83</v>
      </c>
      <c r="BK395" s="227">
        <f>ROUND(I395*H395,2)</f>
        <v>0</v>
      </c>
      <c r="BL395" s="20" t="s">
        <v>262</v>
      </c>
      <c r="BM395" s="226" t="s">
        <v>783</v>
      </c>
    </row>
    <row r="396" s="2" customFormat="1">
      <c r="A396" s="41"/>
      <c r="B396" s="42"/>
      <c r="C396" s="43"/>
      <c r="D396" s="228" t="s">
        <v>160</v>
      </c>
      <c r="E396" s="43"/>
      <c r="F396" s="229" t="s">
        <v>784</v>
      </c>
      <c r="G396" s="43"/>
      <c r="H396" s="43"/>
      <c r="I396" s="230"/>
      <c r="J396" s="43"/>
      <c r="K396" s="43"/>
      <c r="L396" s="47"/>
      <c r="M396" s="231"/>
      <c r="N396" s="232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160</v>
      </c>
      <c r="AU396" s="20" t="s">
        <v>85</v>
      </c>
    </row>
    <row r="397" s="13" customFormat="1">
      <c r="A397" s="13"/>
      <c r="B397" s="233"/>
      <c r="C397" s="234"/>
      <c r="D397" s="235" t="s">
        <v>173</v>
      </c>
      <c r="E397" s="236" t="s">
        <v>19</v>
      </c>
      <c r="F397" s="237" t="s">
        <v>785</v>
      </c>
      <c r="G397" s="234"/>
      <c r="H397" s="238">
        <v>46</v>
      </c>
      <c r="I397" s="239"/>
      <c r="J397" s="234"/>
      <c r="K397" s="234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173</v>
      </c>
      <c r="AU397" s="244" t="s">
        <v>85</v>
      </c>
      <c r="AV397" s="13" t="s">
        <v>85</v>
      </c>
      <c r="AW397" s="13" t="s">
        <v>36</v>
      </c>
      <c r="AX397" s="13" t="s">
        <v>75</v>
      </c>
      <c r="AY397" s="244" t="s">
        <v>151</v>
      </c>
    </row>
    <row r="398" s="13" customFormat="1">
      <c r="A398" s="13"/>
      <c r="B398" s="233"/>
      <c r="C398" s="234"/>
      <c r="D398" s="235" t="s">
        <v>173</v>
      </c>
      <c r="E398" s="236" t="s">
        <v>19</v>
      </c>
      <c r="F398" s="237" t="s">
        <v>786</v>
      </c>
      <c r="G398" s="234"/>
      <c r="H398" s="238">
        <v>38.399999999999999</v>
      </c>
      <c r="I398" s="239"/>
      <c r="J398" s="234"/>
      <c r="K398" s="234"/>
      <c r="L398" s="240"/>
      <c r="M398" s="241"/>
      <c r="N398" s="242"/>
      <c r="O398" s="242"/>
      <c r="P398" s="242"/>
      <c r="Q398" s="242"/>
      <c r="R398" s="242"/>
      <c r="S398" s="242"/>
      <c r="T398" s="24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4" t="s">
        <v>173</v>
      </c>
      <c r="AU398" s="244" t="s">
        <v>85</v>
      </c>
      <c r="AV398" s="13" t="s">
        <v>85</v>
      </c>
      <c r="AW398" s="13" t="s">
        <v>36</v>
      </c>
      <c r="AX398" s="13" t="s">
        <v>75</v>
      </c>
      <c r="AY398" s="244" t="s">
        <v>151</v>
      </c>
    </row>
    <row r="399" s="13" customFormat="1">
      <c r="A399" s="13"/>
      <c r="B399" s="233"/>
      <c r="C399" s="234"/>
      <c r="D399" s="235" t="s">
        <v>173</v>
      </c>
      <c r="E399" s="236" t="s">
        <v>19</v>
      </c>
      <c r="F399" s="237" t="s">
        <v>787</v>
      </c>
      <c r="G399" s="234"/>
      <c r="H399" s="238">
        <v>17.699999999999999</v>
      </c>
      <c r="I399" s="239"/>
      <c r="J399" s="234"/>
      <c r="K399" s="234"/>
      <c r="L399" s="240"/>
      <c r="M399" s="241"/>
      <c r="N399" s="242"/>
      <c r="O399" s="242"/>
      <c r="P399" s="242"/>
      <c r="Q399" s="242"/>
      <c r="R399" s="242"/>
      <c r="S399" s="242"/>
      <c r="T399" s="24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4" t="s">
        <v>173</v>
      </c>
      <c r="AU399" s="244" t="s">
        <v>85</v>
      </c>
      <c r="AV399" s="13" t="s">
        <v>85</v>
      </c>
      <c r="AW399" s="13" t="s">
        <v>36</v>
      </c>
      <c r="AX399" s="13" t="s">
        <v>75</v>
      </c>
      <c r="AY399" s="244" t="s">
        <v>151</v>
      </c>
    </row>
    <row r="400" s="14" customFormat="1">
      <c r="A400" s="14"/>
      <c r="B400" s="245"/>
      <c r="C400" s="246"/>
      <c r="D400" s="235" t="s">
        <v>173</v>
      </c>
      <c r="E400" s="247" t="s">
        <v>19</v>
      </c>
      <c r="F400" s="248" t="s">
        <v>788</v>
      </c>
      <c r="G400" s="246"/>
      <c r="H400" s="249">
        <v>102.09999999999999</v>
      </c>
      <c r="I400" s="250"/>
      <c r="J400" s="246"/>
      <c r="K400" s="246"/>
      <c r="L400" s="251"/>
      <c r="M400" s="252"/>
      <c r="N400" s="253"/>
      <c r="O400" s="253"/>
      <c r="P400" s="253"/>
      <c r="Q400" s="253"/>
      <c r="R400" s="253"/>
      <c r="S400" s="253"/>
      <c r="T400" s="25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5" t="s">
        <v>173</v>
      </c>
      <c r="AU400" s="255" t="s">
        <v>85</v>
      </c>
      <c r="AV400" s="14" t="s">
        <v>158</v>
      </c>
      <c r="AW400" s="14" t="s">
        <v>36</v>
      </c>
      <c r="AX400" s="14" t="s">
        <v>83</v>
      </c>
      <c r="AY400" s="255" t="s">
        <v>151</v>
      </c>
    </row>
    <row r="401" s="2" customFormat="1" ht="24.15" customHeight="1">
      <c r="A401" s="41"/>
      <c r="B401" s="42"/>
      <c r="C401" s="267" t="s">
        <v>789</v>
      </c>
      <c r="D401" s="267" t="s">
        <v>363</v>
      </c>
      <c r="E401" s="268" t="s">
        <v>790</v>
      </c>
      <c r="F401" s="269" t="s">
        <v>791</v>
      </c>
      <c r="G401" s="270" t="s">
        <v>792</v>
      </c>
      <c r="H401" s="271">
        <v>153.15000000000001</v>
      </c>
      <c r="I401" s="272"/>
      <c r="J401" s="273">
        <f>ROUND(I401*H401,2)</f>
        <v>0</v>
      </c>
      <c r="K401" s="269" t="s">
        <v>157</v>
      </c>
      <c r="L401" s="274"/>
      <c r="M401" s="275" t="s">
        <v>19</v>
      </c>
      <c r="N401" s="276" t="s">
        <v>46</v>
      </c>
      <c r="O401" s="87"/>
      <c r="P401" s="224">
        <f>O401*H401</f>
        <v>0</v>
      </c>
      <c r="Q401" s="224">
        <v>0.001</v>
      </c>
      <c r="R401" s="224">
        <f>Q401*H401</f>
        <v>0.15315000000000001</v>
      </c>
      <c r="S401" s="224">
        <v>0</v>
      </c>
      <c r="T401" s="225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26" t="s">
        <v>355</v>
      </c>
      <c r="AT401" s="226" t="s">
        <v>363</v>
      </c>
      <c r="AU401" s="226" t="s">
        <v>85</v>
      </c>
      <c r="AY401" s="20" t="s">
        <v>151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20" t="s">
        <v>83</v>
      </c>
      <c r="BK401" s="227">
        <f>ROUND(I401*H401,2)</f>
        <v>0</v>
      </c>
      <c r="BL401" s="20" t="s">
        <v>262</v>
      </c>
      <c r="BM401" s="226" t="s">
        <v>793</v>
      </c>
    </row>
    <row r="402" s="2" customFormat="1">
      <c r="A402" s="41"/>
      <c r="B402" s="42"/>
      <c r="C402" s="43"/>
      <c r="D402" s="235" t="s">
        <v>409</v>
      </c>
      <c r="E402" s="43"/>
      <c r="F402" s="277" t="s">
        <v>794</v>
      </c>
      <c r="G402" s="43"/>
      <c r="H402" s="43"/>
      <c r="I402" s="230"/>
      <c r="J402" s="43"/>
      <c r="K402" s="43"/>
      <c r="L402" s="47"/>
      <c r="M402" s="231"/>
      <c r="N402" s="232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409</v>
      </c>
      <c r="AU402" s="20" t="s">
        <v>85</v>
      </c>
    </row>
    <row r="403" s="13" customFormat="1">
      <c r="A403" s="13"/>
      <c r="B403" s="233"/>
      <c r="C403" s="234"/>
      <c r="D403" s="235" t="s">
        <v>173</v>
      </c>
      <c r="E403" s="234"/>
      <c r="F403" s="237" t="s">
        <v>795</v>
      </c>
      <c r="G403" s="234"/>
      <c r="H403" s="238">
        <v>153.15000000000001</v>
      </c>
      <c r="I403" s="239"/>
      <c r="J403" s="234"/>
      <c r="K403" s="234"/>
      <c r="L403" s="240"/>
      <c r="M403" s="241"/>
      <c r="N403" s="242"/>
      <c r="O403" s="242"/>
      <c r="P403" s="242"/>
      <c r="Q403" s="242"/>
      <c r="R403" s="242"/>
      <c r="S403" s="242"/>
      <c r="T403" s="24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4" t="s">
        <v>173</v>
      </c>
      <c r="AU403" s="244" t="s">
        <v>85</v>
      </c>
      <c r="AV403" s="13" t="s">
        <v>85</v>
      </c>
      <c r="AW403" s="13" t="s">
        <v>4</v>
      </c>
      <c r="AX403" s="13" t="s">
        <v>83</v>
      </c>
      <c r="AY403" s="244" t="s">
        <v>151</v>
      </c>
    </row>
    <row r="404" s="2" customFormat="1" ht="49.05" customHeight="1">
      <c r="A404" s="41"/>
      <c r="B404" s="42"/>
      <c r="C404" s="215" t="s">
        <v>796</v>
      </c>
      <c r="D404" s="215" t="s">
        <v>153</v>
      </c>
      <c r="E404" s="216" t="s">
        <v>797</v>
      </c>
      <c r="F404" s="217" t="s">
        <v>798</v>
      </c>
      <c r="G404" s="218" t="s">
        <v>351</v>
      </c>
      <c r="H404" s="219">
        <v>0.153</v>
      </c>
      <c r="I404" s="220"/>
      <c r="J404" s="221">
        <f>ROUND(I404*H404,2)</f>
        <v>0</v>
      </c>
      <c r="K404" s="217" t="s">
        <v>157</v>
      </c>
      <c r="L404" s="47"/>
      <c r="M404" s="222" t="s">
        <v>19</v>
      </c>
      <c r="N404" s="223" t="s">
        <v>46</v>
      </c>
      <c r="O404" s="87"/>
      <c r="P404" s="224">
        <f>O404*H404</f>
        <v>0</v>
      </c>
      <c r="Q404" s="224">
        <v>0</v>
      </c>
      <c r="R404" s="224">
        <f>Q404*H404</f>
        <v>0</v>
      </c>
      <c r="S404" s="224">
        <v>0</v>
      </c>
      <c r="T404" s="225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26" t="s">
        <v>262</v>
      </c>
      <c r="AT404" s="226" t="s">
        <v>153</v>
      </c>
      <c r="AU404" s="226" t="s">
        <v>85</v>
      </c>
      <c r="AY404" s="20" t="s">
        <v>151</v>
      </c>
      <c r="BE404" s="227">
        <f>IF(N404="základní",J404,0)</f>
        <v>0</v>
      </c>
      <c r="BF404" s="227">
        <f>IF(N404="snížená",J404,0)</f>
        <v>0</v>
      </c>
      <c r="BG404" s="227">
        <f>IF(N404="zákl. přenesená",J404,0)</f>
        <v>0</v>
      </c>
      <c r="BH404" s="227">
        <f>IF(N404="sníž. přenesená",J404,0)</f>
        <v>0</v>
      </c>
      <c r="BI404" s="227">
        <f>IF(N404="nulová",J404,0)</f>
        <v>0</v>
      </c>
      <c r="BJ404" s="20" t="s">
        <v>83</v>
      </c>
      <c r="BK404" s="227">
        <f>ROUND(I404*H404,2)</f>
        <v>0</v>
      </c>
      <c r="BL404" s="20" t="s">
        <v>262</v>
      </c>
      <c r="BM404" s="226" t="s">
        <v>799</v>
      </c>
    </row>
    <row r="405" s="2" customFormat="1">
      <c r="A405" s="41"/>
      <c r="B405" s="42"/>
      <c r="C405" s="43"/>
      <c r="D405" s="228" t="s">
        <v>160</v>
      </c>
      <c r="E405" s="43"/>
      <c r="F405" s="229" t="s">
        <v>800</v>
      </c>
      <c r="G405" s="43"/>
      <c r="H405" s="43"/>
      <c r="I405" s="230"/>
      <c r="J405" s="43"/>
      <c r="K405" s="43"/>
      <c r="L405" s="47"/>
      <c r="M405" s="231"/>
      <c r="N405" s="232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160</v>
      </c>
      <c r="AU405" s="20" t="s">
        <v>85</v>
      </c>
    </row>
    <row r="406" s="12" customFormat="1" ht="22.8" customHeight="1">
      <c r="A406" s="12"/>
      <c r="B406" s="199"/>
      <c r="C406" s="200"/>
      <c r="D406" s="201" t="s">
        <v>74</v>
      </c>
      <c r="E406" s="213" t="s">
        <v>801</v>
      </c>
      <c r="F406" s="213" t="s">
        <v>802</v>
      </c>
      <c r="G406" s="200"/>
      <c r="H406" s="200"/>
      <c r="I406" s="203"/>
      <c r="J406" s="214">
        <f>BK406</f>
        <v>0</v>
      </c>
      <c r="K406" s="200"/>
      <c r="L406" s="205"/>
      <c r="M406" s="206"/>
      <c r="N406" s="207"/>
      <c r="O406" s="207"/>
      <c r="P406" s="208">
        <f>SUM(P407:P418)</f>
        <v>0</v>
      </c>
      <c r="Q406" s="207"/>
      <c r="R406" s="208">
        <f>SUM(R407:R418)</f>
        <v>0.10010000000000001</v>
      </c>
      <c r="S406" s="207"/>
      <c r="T406" s="209">
        <f>SUM(T407:T418)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10" t="s">
        <v>85</v>
      </c>
      <c r="AT406" s="211" t="s">
        <v>74</v>
      </c>
      <c r="AU406" s="211" t="s">
        <v>83</v>
      </c>
      <c r="AY406" s="210" t="s">
        <v>151</v>
      </c>
      <c r="BK406" s="212">
        <f>SUM(BK407:BK418)</f>
        <v>0</v>
      </c>
    </row>
    <row r="407" s="2" customFormat="1" ht="24.15" customHeight="1">
      <c r="A407" s="41"/>
      <c r="B407" s="42"/>
      <c r="C407" s="215" t="s">
        <v>803</v>
      </c>
      <c r="D407" s="215" t="s">
        <v>153</v>
      </c>
      <c r="E407" s="216" t="s">
        <v>804</v>
      </c>
      <c r="F407" s="217" t="s">
        <v>805</v>
      </c>
      <c r="G407" s="218" t="s">
        <v>407</v>
      </c>
      <c r="H407" s="219">
        <v>6</v>
      </c>
      <c r="I407" s="220"/>
      <c r="J407" s="221">
        <f>ROUND(I407*H407,2)</f>
        <v>0</v>
      </c>
      <c r="K407" s="217" t="s">
        <v>157</v>
      </c>
      <c r="L407" s="47"/>
      <c r="M407" s="222" t="s">
        <v>19</v>
      </c>
      <c r="N407" s="223" t="s">
        <v>46</v>
      </c>
      <c r="O407" s="87"/>
      <c r="P407" s="224">
        <f>O407*H407</f>
        <v>0</v>
      </c>
      <c r="Q407" s="224">
        <v>0</v>
      </c>
      <c r="R407" s="224">
        <f>Q407*H407</f>
        <v>0</v>
      </c>
      <c r="S407" s="224">
        <v>0</v>
      </c>
      <c r="T407" s="225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26" t="s">
        <v>262</v>
      </c>
      <c r="AT407" s="226" t="s">
        <v>153</v>
      </c>
      <c r="AU407" s="226" t="s">
        <v>85</v>
      </c>
      <c r="AY407" s="20" t="s">
        <v>151</v>
      </c>
      <c r="BE407" s="227">
        <f>IF(N407="základní",J407,0)</f>
        <v>0</v>
      </c>
      <c r="BF407" s="227">
        <f>IF(N407="snížená",J407,0)</f>
        <v>0</v>
      </c>
      <c r="BG407" s="227">
        <f>IF(N407="zákl. přenesená",J407,0)</f>
        <v>0</v>
      </c>
      <c r="BH407" s="227">
        <f>IF(N407="sníž. přenesená",J407,0)</f>
        <v>0</v>
      </c>
      <c r="BI407" s="227">
        <f>IF(N407="nulová",J407,0)</f>
        <v>0</v>
      </c>
      <c r="BJ407" s="20" t="s">
        <v>83</v>
      </c>
      <c r="BK407" s="227">
        <f>ROUND(I407*H407,2)</f>
        <v>0</v>
      </c>
      <c r="BL407" s="20" t="s">
        <v>262</v>
      </c>
      <c r="BM407" s="226" t="s">
        <v>806</v>
      </c>
    </row>
    <row r="408" s="2" customFormat="1">
      <c r="A408" s="41"/>
      <c r="B408" s="42"/>
      <c r="C408" s="43"/>
      <c r="D408" s="228" t="s">
        <v>160</v>
      </c>
      <c r="E408" s="43"/>
      <c r="F408" s="229" t="s">
        <v>807</v>
      </c>
      <c r="G408" s="43"/>
      <c r="H408" s="43"/>
      <c r="I408" s="230"/>
      <c r="J408" s="43"/>
      <c r="K408" s="43"/>
      <c r="L408" s="47"/>
      <c r="M408" s="231"/>
      <c r="N408" s="232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160</v>
      </c>
      <c r="AU408" s="20" t="s">
        <v>85</v>
      </c>
    </row>
    <row r="409" s="2" customFormat="1" ht="37.8" customHeight="1">
      <c r="A409" s="41"/>
      <c r="B409" s="42"/>
      <c r="C409" s="267" t="s">
        <v>808</v>
      </c>
      <c r="D409" s="267" t="s">
        <v>363</v>
      </c>
      <c r="E409" s="268" t="s">
        <v>809</v>
      </c>
      <c r="F409" s="269" t="s">
        <v>810</v>
      </c>
      <c r="G409" s="270" t="s">
        <v>407</v>
      </c>
      <c r="H409" s="271">
        <v>3</v>
      </c>
      <c r="I409" s="272"/>
      <c r="J409" s="273">
        <f>ROUND(I409*H409,2)</f>
        <v>0</v>
      </c>
      <c r="K409" s="269" t="s">
        <v>19</v>
      </c>
      <c r="L409" s="274"/>
      <c r="M409" s="275" t="s">
        <v>19</v>
      </c>
      <c r="N409" s="276" t="s">
        <v>46</v>
      </c>
      <c r="O409" s="87"/>
      <c r="P409" s="224">
        <f>O409*H409</f>
        <v>0</v>
      </c>
      <c r="Q409" s="224">
        <v>0.0082000000000000007</v>
      </c>
      <c r="R409" s="224">
        <f>Q409*H409</f>
        <v>0.024600000000000004</v>
      </c>
      <c r="S409" s="224">
        <v>0</v>
      </c>
      <c r="T409" s="225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26" t="s">
        <v>204</v>
      </c>
      <c r="AT409" s="226" t="s">
        <v>363</v>
      </c>
      <c r="AU409" s="226" t="s">
        <v>85</v>
      </c>
      <c r="AY409" s="20" t="s">
        <v>151</v>
      </c>
      <c r="BE409" s="227">
        <f>IF(N409="základní",J409,0)</f>
        <v>0</v>
      </c>
      <c r="BF409" s="227">
        <f>IF(N409="snížená",J409,0)</f>
        <v>0</v>
      </c>
      <c r="BG409" s="227">
        <f>IF(N409="zákl. přenesená",J409,0)</f>
        <v>0</v>
      </c>
      <c r="BH409" s="227">
        <f>IF(N409="sníž. přenesená",J409,0)</f>
        <v>0</v>
      </c>
      <c r="BI409" s="227">
        <f>IF(N409="nulová",J409,0)</f>
        <v>0</v>
      </c>
      <c r="BJ409" s="20" t="s">
        <v>83</v>
      </c>
      <c r="BK409" s="227">
        <f>ROUND(I409*H409,2)</f>
        <v>0</v>
      </c>
      <c r="BL409" s="20" t="s">
        <v>158</v>
      </c>
      <c r="BM409" s="226" t="s">
        <v>811</v>
      </c>
    </row>
    <row r="410" s="2" customFormat="1" ht="37.8" customHeight="1">
      <c r="A410" s="41"/>
      <c r="B410" s="42"/>
      <c r="C410" s="267" t="s">
        <v>812</v>
      </c>
      <c r="D410" s="267" t="s">
        <v>363</v>
      </c>
      <c r="E410" s="268" t="s">
        <v>813</v>
      </c>
      <c r="F410" s="269" t="s">
        <v>814</v>
      </c>
      <c r="G410" s="270" t="s">
        <v>407</v>
      </c>
      <c r="H410" s="271">
        <v>1</v>
      </c>
      <c r="I410" s="272"/>
      <c r="J410" s="273">
        <f>ROUND(I410*H410,2)</f>
        <v>0</v>
      </c>
      <c r="K410" s="269" t="s">
        <v>19</v>
      </c>
      <c r="L410" s="274"/>
      <c r="M410" s="275" t="s">
        <v>19</v>
      </c>
      <c r="N410" s="276" t="s">
        <v>46</v>
      </c>
      <c r="O410" s="87"/>
      <c r="P410" s="224">
        <f>O410*H410</f>
        <v>0</v>
      </c>
      <c r="Q410" s="224">
        <v>0.0091999999999999998</v>
      </c>
      <c r="R410" s="224">
        <f>Q410*H410</f>
        <v>0.0091999999999999998</v>
      </c>
      <c r="S410" s="224">
        <v>0</v>
      </c>
      <c r="T410" s="225">
        <f>S410*H410</f>
        <v>0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26" t="s">
        <v>204</v>
      </c>
      <c r="AT410" s="226" t="s">
        <v>363</v>
      </c>
      <c r="AU410" s="226" t="s">
        <v>85</v>
      </c>
      <c r="AY410" s="20" t="s">
        <v>151</v>
      </c>
      <c r="BE410" s="227">
        <f>IF(N410="základní",J410,0)</f>
        <v>0</v>
      </c>
      <c r="BF410" s="227">
        <f>IF(N410="snížená",J410,0)</f>
        <v>0</v>
      </c>
      <c r="BG410" s="227">
        <f>IF(N410="zákl. přenesená",J410,0)</f>
        <v>0</v>
      </c>
      <c r="BH410" s="227">
        <f>IF(N410="sníž. přenesená",J410,0)</f>
        <v>0</v>
      </c>
      <c r="BI410" s="227">
        <f>IF(N410="nulová",J410,0)</f>
        <v>0</v>
      </c>
      <c r="BJ410" s="20" t="s">
        <v>83</v>
      </c>
      <c r="BK410" s="227">
        <f>ROUND(I410*H410,2)</f>
        <v>0</v>
      </c>
      <c r="BL410" s="20" t="s">
        <v>158</v>
      </c>
      <c r="BM410" s="226" t="s">
        <v>815</v>
      </c>
    </row>
    <row r="411" s="2" customFormat="1" ht="37.8" customHeight="1">
      <c r="A411" s="41"/>
      <c r="B411" s="42"/>
      <c r="C411" s="267" t="s">
        <v>816</v>
      </c>
      <c r="D411" s="267" t="s">
        <v>363</v>
      </c>
      <c r="E411" s="268" t="s">
        <v>817</v>
      </c>
      <c r="F411" s="269" t="s">
        <v>818</v>
      </c>
      <c r="G411" s="270" t="s">
        <v>407</v>
      </c>
      <c r="H411" s="271">
        <v>2</v>
      </c>
      <c r="I411" s="272"/>
      <c r="J411" s="273">
        <f>ROUND(I411*H411,2)</f>
        <v>0</v>
      </c>
      <c r="K411" s="269" t="s">
        <v>19</v>
      </c>
      <c r="L411" s="274"/>
      <c r="M411" s="275" t="s">
        <v>19</v>
      </c>
      <c r="N411" s="276" t="s">
        <v>46</v>
      </c>
      <c r="O411" s="87"/>
      <c r="P411" s="224">
        <f>O411*H411</f>
        <v>0</v>
      </c>
      <c r="Q411" s="224">
        <v>0.0086999999999999994</v>
      </c>
      <c r="R411" s="224">
        <f>Q411*H411</f>
        <v>0.017399999999999999</v>
      </c>
      <c r="S411" s="224">
        <v>0</v>
      </c>
      <c r="T411" s="225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26" t="s">
        <v>204</v>
      </c>
      <c r="AT411" s="226" t="s">
        <v>363</v>
      </c>
      <c r="AU411" s="226" t="s">
        <v>85</v>
      </c>
      <c r="AY411" s="20" t="s">
        <v>151</v>
      </c>
      <c r="BE411" s="227">
        <f>IF(N411="základní",J411,0)</f>
        <v>0</v>
      </c>
      <c r="BF411" s="227">
        <f>IF(N411="snížená",J411,0)</f>
        <v>0</v>
      </c>
      <c r="BG411" s="227">
        <f>IF(N411="zákl. přenesená",J411,0)</f>
        <v>0</v>
      </c>
      <c r="BH411" s="227">
        <f>IF(N411="sníž. přenesená",J411,0)</f>
        <v>0</v>
      </c>
      <c r="BI411" s="227">
        <f>IF(N411="nulová",J411,0)</f>
        <v>0</v>
      </c>
      <c r="BJ411" s="20" t="s">
        <v>83</v>
      </c>
      <c r="BK411" s="227">
        <f>ROUND(I411*H411,2)</f>
        <v>0</v>
      </c>
      <c r="BL411" s="20" t="s">
        <v>158</v>
      </c>
      <c r="BM411" s="226" t="s">
        <v>819</v>
      </c>
    </row>
    <row r="412" s="2" customFormat="1" ht="24.15" customHeight="1">
      <c r="A412" s="41"/>
      <c r="B412" s="42"/>
      <c r="C412" s="215" t="s">
        <v>820</v>
      </c>
      <c r="D412" s="215" t="s">
        <v>153</v>
      </c>
      <c r="E412" s="216" t="s">
        <v>821</v>
      </c>
      <c r="F412" s="217" t="s">
        <v>822</v>
      </c>
      <c r="G412" s="218" t="s">
        <v>407</v>
      </c>
      <c r="H412" s="219">
        <v>2</v>
      </c>
      <c r="I412" s="220"/>
      <c r="J412" s="221">
        <f>ROUND(I412*H412,2)</f>
        <v>0</v>
      </c>
      <c r="K412" s="217" t="s">
        <v>157</v>
      </c>
      <c r="L412" s="47"/>
      <c r="M412" s="222" t="s">
        <v>19</v>
      </c>
      <c r="N412" s="223" t="s">
        <v>46</v>
      </c>
      <c r="O412" s="87"/>
      <c r="P412" s="224">
        <f>O412*H412</f>
        <v>0</v>
      </c>
      <c r="Q412" s="224">
        <v>0</v>
      </c>
      <c r="R412" s="224">
        <f>Q412*H412</f>
        <v>0</v>
      </c>
      <c r="S412" s="224">
        <v>0</v>
      </c>
      <c r="T412" s="225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26" t="s">
        <v>262</v>
      </c>
      <c r="AT412" s="226" t="s">
        <v>153</v>
      </c>
      <c r="AU412" s="226" t="s">
        <v>85</v>
      </c>
      <c r="AY412" s="20" t="s">
        <v>151</v>
      </c>
      <c r="BE412" s="227">
        <f>IF(N412="základní",J412,0)</f>
        <v>0</v>
      </c>
      <c r="BF412" s="227">
        <f>IF(N412="snížená",J412,0)</f>
        <v>0</v>
      </c>
      <c r="BG412" s="227">
        <f>IF(N412="zákl. přenesená",J412,0)</f>
        <v>0</v>
      </c>
      <c r="BH412" s="227">
        <f>IF(N412="sníž. přenesená",J412,0)</f>
        <v>0</v>
      </c>
      <c r="BI412" s="227">
        <f>IF(N412="nulová",J412,0)</f>
        <v>0</v>
      </c>
      <c r="BJ412" s="20" t="s">
        <v>83</v>
      </c>
      <c r="BK412" s="227">
        <f>ROUND(I412*H412,2)</f>
        <v>0</v>
      </c>
      <c r="BL412" s="20" t="s">
        <v>262</v>
      </c>
      <c r="BM412" s="226" t="s">
        <v>823</v>
      </c>
    </row>
    <row r="413" s="2" customFormat="1">
      <c r="A413" s="41"/>
      <c r="B413" s="42"/>
      <c r="C413" s="43"/>
      <c r="D413" s="228" t="s">
        <v>160</v>
      </c>
      <c r="E413" s="43"/>
      <c r="F413" s="229" t="s">
        <v>824</v>
      </c>
      <c r="G413" s="43"/>
      <c r="H413" s="43"/>
      <c r="I413" s="230"/>
      <c r="J413" s="43"/>
      <c r="K413" s="43"/>
      <c r="L413" s="47"/>
      <c r="M413" s="231"/>
      <c r="N413" s="232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160</v>
      </c>
      <c r="AU413" s="20" t="s">
        <v>85</v>
      </c>
    </row>
    <row r="414" s="2" customFormat="1" ht="37.8" customHeight="1">
      <c r="A414" s="41"/>
      <c r="B414" s="42"/>
      <c r="C414" s="267" t="s">
        <v>825</v>
      </c>
      <c r="D414" s="267" t="s">
        <v>363</v>
      </c>
      <c r="E414" s="268" t="s">
        <v>826</v>
      </c>
      <c r="F414" s="269" t="s">
        <v>827</v>
      </c>
      <c r="G414" s="270" t="s">
        <v>407</v>
      </c>
      <c r="H414" s="271">
        <v>1</v>
      </c>
      <c r="I414" s="272"/>
      <c r="J414" s="273">
        <f>ROUND(I414*H414,2)</f>
        <v>0</v>
      </c>
      <c r="K414" s="269" t="s">
        <v>19</v>
      </c>
      <c r="L414" s="274"/>
      <c r="M414" s="275" t="s">
        <v>19</v>
      </c>
      <c r="N414" s="276" t="s">
        <v>46</v>
      </c>
      <c r="O414" s="87"/>
      <c r="P414" s="224">
        <f>O414*H414</f>
        <v>0</v>
      </c>
      <c r="Q414" s="224">
        <v>0.0183</v>
      </c>
      <c r="R414" s="224">
        <f>Q414*H414</f>
        <v>0.0183</v>
      </c>
      <c r="S414" s="224">
        <v>0</v>
      </c>
      <c r="T414" s="225">
        <f>S414*H414</f>
        <v>0</v>
      </c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R414" s="226" t="s">
        <v>204</v>
      </c>
      <c r="AT414" s="226" t="s">
        <v>363</v>
      </c>
      <c r="AU414" s="226" t="s">
        <v>85</v>
      </c>
      <c r="AY414" s="20" t="s">
        <v>151</v>
      </c>
      <c r="BE414" s="227">
        <f>IF(N414="základní",J414,0)</f>
        <v>0</v>
      </c>
      <c r="BF414" s="227">
        <f>IF(N414="snížená",J414,0)</f>
        <v>0</v>
      </c>
      <c r="BG414" s="227">
        <f>IF(N414="zákl. přenesená",J414,0)</f>
        <v>0</v>
      </c>
      <c r="BH414" s="227">
        <f>IF(N414="sníž. přenesená",J414,0)</f>
        <v>0</v>
      </c>
      <c r="BI414" s="227">
        <f>IF(N414="nulová",J414,0)</f>
        <v>0</v>
      </c>
      <c r="BJ414" s="20" t="s">
        <v>83</v>
      </c>
      <c r="BK414" s="227">
        <f>ROUND(I414*H414,2)</f>
        <v>0</v>
      </c>
      <c r="BL414" s="20" t="s">
        <v>158</v>
      </c>
      <c r="BM414" s="226" t="s">
        <v>828</v>
      </c>
    </row>
    <row r="415" s="2" customFormat="1" ht="37.8" customHeight="1">
      <c r="A415" s="41"/>
      <c r="B415" s="42"/>
      <c r="C415" s="267" t="s">
        <v>829</v>
      </c>
      <c r="D415" s="267" t="s">
        <v>363</v>
      </c>
      <c r="E415" s="268" t="s">
        <v>830</v>
      </c>
      <c r="F415" s="269" t="s">
        <v>831</v>
      </c>
      <c r="G415" s="270" t="s">
        <v>407</v>
      </c>
      <c r="H415" s="271">
        <v>1</v>
      </c>
      <c r="I415" s="272"/>
      <c r="J415" s="273">
        <f>ROUND(I415*H415,2)</f>
        <v>0</v>
      </c>
      <c r="K415" s="269" t="s">
        <v>19</v>
      </c>
      <c r="L415" s="274"/>
      <c r="M415" s="275" t="s">
        <v>19</v>
      </c>
      <c r="N415" s="276" t="s">
        <v>46</v>
      </c>
      <c r="O415" s="87"/>
      <c r="P415" s="224">
        <f>O415*H415</f>
        <v>0</v>
      </c>
      <c r="Q415" s="224">
        <v>0.0178</v>
      </c>
      <c r="R415" s="224">
        <f>Q415*H415</f>
        <v>0.0178</v>
      </c>
      <c r="S415" s="224">
        <v>0</v>
      </c>
      <c r="T415" s="225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26" t="s">
        <v>204</v>
      </c>
      <c r="AT415" s="226" t="s">
        <v>363</v>
      </c>
      <c r="AU415" s="226" t="s">
        <v>85</v>
      </c>
      <c r="AY415" s="20" t="s">
        <v>151</v>
      </c>
      <c r="BE415" s="227">
        <f>IF(N415="základní",J415,0)</f>
        <v>0</v>
      </c>
      <c r="BF415" s="227">
        <f>IF(N415="snížená",J415,0)</f>
        <v>0</v>
      </c>
      <c r="BG415" s="227">
        <f>IF(N415="zákl. přenesená",J415,0)</f>
        <v>0</v>
      </c>
      <c r="BH415" s="227">
        <f>IF(N415="sníž. přenesená",J415,0)</f>
        <v>0</v>
      </c>
      <c r="BI415" s="227">
        <f>IF(N415="nulová",J415,0)</f>
        <v>0</v>
      </c>
      <c r="BJ415" s="20" t="s">
        <v>83</v>
      </c>
      <c r="BK415" s="227">
        <f>ROUND(I415*H415,2)</f>
        <v>0</v>
      </c>
      <c r="BL415" s="20" t="s">
        <v>158</v>
      </c>
      <c r="BM415" s="226" t="s">
        <v>832</v>
      </c>
    </row>
    <row r="416" s="2" customFormat="1" ht="37.8" customHeight="1">
      <c r="A416" s="41"/>
      <c r="B416" s="42"/>
      <c r="C416" s="215" t="s">
        <v>833</v>
      </c>
      <c r="D416" s="215" t="s">
        <v>153</v>
      </c>
      <c r="E416" s="216" t="s">
        <v>834</v>
      </c>
      <c r="F416" s="217" t="s">
        <v>835</v>
      </c>
      <c r="G416" s="218" t="s">
        <v>836</v>
      </c>
      <c r="H416" s="219">
        <v>8</v>
      </c>
      <c r="I416" s="220"/>
      <c r="J416" s="221">
        <f>ROUND(I416*H416,2)</f>
        <v>0</v>
      </c>
      <c r="K416" s="217" t="s">
        <v>19</v>
      </c>
      <c r="L416" s="47"/>
      <c r="M416" s="222" t="s">
        <v>19</v>
      </c>
      <c r="N416" s="223" t="s">
        <v>46</v>
      </c>
      <c r="O416" s="87"/>
      <c r="P416" s="224">
        <f>O416*H416</f>
        <v>0</v>
      </c>
      <c r="Q416" s="224">
        <v>0.0016000000000000001</v>
      </c>
      <c r="R416" s="224">
        <f>Q416*H416</f>
        <v>0.012800000000000001</v>
      </c>
      <c r="S416" s="224">
        <v>0</v>
      </c>
      <c r="T416" s="225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26" t="s">
        <v>262</v>
      </c>
      <c r="AT416" s="226" t="s">
        <v>153</v>
      </c>
      <c r="AU416" s="226" t="s">
        <v>85</v>
      </c>
      <c r="AY416" s="20" t="s">
        <v>151</v>
      </c>
      <c r="BE416" s="227">
        <f>IF(N416="základní",J416,0)</f>
        <v>0</v>
      </c>
      <c r="BF416" s="227">
        <f>IF(N416="snížená",J416,0)</f>
        <v>0</v>
      </c>
      <c r="BG416" s="227">
        <f>IF(N416="zákl. přenesená",J416,0)</f>
        <v>0</v>
      </c>
      <c r="BH416" s="227">
        <f>IF(N416="sníž. přenesená",J416,0)</f>
        <v>0</v>
      </c>
      <c r="BI416" s="227">
        <f>IF(N416="nulová",J416,0)</f>
        <v>0</v>
      </c>
      <c r="BJ416" s="20" t="s">
        <v>83</v>
      </c>
      <c r="BK416" s="227">
        <f>ROUND(I416*H416,2)</f>
        <v>0</v>
      </c>
      <c r="BL416" s="20" t="s">
        <v>262</v>
      </c>
      <c r="BM416" s="226" t="s">
        <v>837</v>
      </c>
    </row>
    <row r="417" s="2" customFormat="1" ht="44.25" customHeight="1">
      <c r="A417" s="41"/>
      <c r="B417" s="42"/>
      <c r="C417" s="215" t="s">
        <v>838</v>
      </c>
      <c r="D417" s="215" t="s">
        <v>153</v>
      </c>
      <c r="E417" s="216" t="s">
        <v>839</v>
      </c>
      <c r="F417" s="217" t="s">
        <v>840</v>
      </c>
      <c r="G417" s="218" t="s">
        <v>351</v>
      </c>
      <c r="H417" s="219">
        <v>0.012999999999999999</v>
      </c>
      <c r="I417" s="220"/>
      <c r="J417" s="221">
        <f>ROUND(I417*H417,2)</f>
        <v>0</v>
      </c>
      <c r="K417" s="217" t="s">
        <v>157</v>
      </c>
      <c r="L417" s="47"/>
      <c r="M417" s="222" t="s">
        <v>19</v>
      </c>
      <c r="N417" s="223" t="s">
        <v>46</v>
      </c>
      <c r="O417" s="87"/>
      <c r="P417" s="224">
        <f>O417*H417</f>
        <v>0</v>
      </c>
      <c r="Q417" s="224">
        <v>0</v>
      </c>
      <c r="R417" s="224">
        <f>Q417*H417</f>
        <v>0</v>
      </c>
      <c r="S417" s="224">
        <v>0</v>
      </c>
      <c r="T417" s="225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26" t="s">
        <v>262</v>
      </c>
      <c r="AT417" s="226" t="s">
        <v>153</v>
      </c>
      <c r="AU417" s="226" t="s">
        <v>85</v>
      </c>
      <c r="AY417" s="20" t="s">
        <v>151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20" t="s">
        <v>83</v>
      </c>
      <c r="BK417" s="227">
        <f>ROUND(I417*H417,2)</f>
        <v>0</v>
      </c>
      <c r="BL417" s="20" t="s">
        <v>262</v>
      </c>
      <c r="BM417" s="226" t="s">
        <v>841</v>
      </c>
    </row>
    <row r="418" s="2" customFormat="1">
      <c r="A418" s="41"/>
      <c r="B418" s="42"/>
      <c r="C418" s="43"/>
      <c r="D418" s="228" t="s">
        <v>160</v>
      </c>
      <c r="E418" s="43"/>
      <c r="F418" s="229" t="s">
        <v>842</v>
      </c>
      <c r="G418" s="43"/>
      <c r="H418" s="43"/>
      <c r="I418" s="230"/>
      <c r="J418" s="43"/>
      <c r="K418" s="43"/>
      <c r="L418" s="47"/>
      <c r="M418" s="278"/>
      <c r="N418" s="279"/>
      <c r="O418" s="280"/>
      <c r="P418" s="280"/>
      <c r="Q418" s="280"/>
      <c r="R418" s="280"/>
      <c r="S418" s="280"/>
      <c r="T418" s="281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160</v>
      </c>
      <c r="AU418" s="20" t="s">
        <v>85</v>
      </c>
    </row>
    <row r="419" s="2" customFormat="1" ht="6.96" customHeight="1">
      <c r="A419" s="41"/>
      <c r="B419" s="62"/>
      <c r="C419" s="63"/>
      <c r="D419" s="63"/>
      <c r="E419" s="63"/>
      <c r="F419" s="63"/>
      <c r="G419" s="63"/>
      <c r="H419" s="63"/>
      <c r="I419" s="63"/>
      <c r="J419" s="63"/>
      <c r="K419" s="63"/>
      <c r="L419" s="47"/>
      <c r="M419" s="41"/>
      <c r="O419" s="41"/>
      <c r="P419" s="41"/>
      <c r="Q419" s="41"/>
      <c r="R419" s="41"/>
      <c r="S419" s="41"/>
      <c r="T419" s="41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</row>
  </sheetData>
  <sheetProtection sheet="1" autoFilter="0" formatColumns="0" formatRows="0" objects="1" scenarios="1" spinCount="100000" saltValue="AlorwYHzf5xlzoLcd9AB03iBKmXmN3ns3alQlEA3D7kb1Nr9/CoGd6zBOib7sRtJV0wRRrW5Qedlix7EYtEJWg==" hashValue="MAeO9o7PYGVKhhYLuacw54uhyX21XtSR6pZCUGEaY8W0m4aa7J2gOP0umFTWQw3lurArJKUPuUIl93ZITOrjnw==" algorithmName="SHA-512" password="CC35"/>
  <autoFilter ref="C88:K41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3_02/115101201"/>
    <hyperlink ref="F95" r:id="rId2" display="https://podminky.urs.cz/item/CS_URS_2023_02/115101301"/>
    <hyperlink ref="F97" r:id="rId3" display="https://podminky.urs.cz/item/CS_URS_2023_02/119001405"/>
    <hyperlink ref="F103" r:id="rId4" display="https://podminky.urs.cz/item/CS_URS_2023_02/119001412"/>
    <hyperlink ref="F106" r:id="rId5" display="https://podminky.urs.cz/item/CS_URS_2023_02/119001421"/>
    <hyperlink ref="F111" r:id="rId6" display="https://podminky.urs.cz/item/CS_URS_2023_02/129001101"/>
    <hyperlink ref="F114" r:id="rId7" display="https://podminky.urs.cz/item/CS_URS_2023_02/131151204"/>
    <hyperlink ref="F119" r:id="rId8" display="https://podminky.urs.cz/item/CS_URS_2023_02/131251203"/>
    <hyperlink ref="F124" r:id="rId9" display="https://podminky.urs.cz/item/CS_URS_2023_02/131351202"/>
    <hyperlink ref="F129" r:id="rId10" display="https://podminky.urs.cz/item/CS_URS_2023_02/132154204"/>
    <hyperlink ref="F135" r:id="rId11" display="https://podminky.urs.cz/item/CS_URS_2023_02/132254204"/>
    <hyperlink ref="F141" r:id="rId12" display="https://podminky.urs.cz/item/CS_URS_2023_02/132354204"/>
    <hyperlink ref="F154" r:id="rId13" display="https://podminky.urs.cz/item/CS_URS_2023_02/151201101"/>
    <hyperlink ref="F160" r:id="rId14" display="https://podminky.urs.cz/item/CS_URS_2023_02/151201102"/>
    <hyperlink ref="F163" r:id="rId15" display="https://podminky.urs.cz/item/CS_URS_2023_02/151201111"/>
    <hyperlink ref="F165" r:id="rId16" display="https://podminky.urs.cz/item/CS_URS_2023_02/151201112"/>
    <hyperlink ref="F167" r:id="rId17" display="https://podminky.urs.cz/item/CS_URS_2023_02/151201201"/>
    <hyperlink ref="F172" r:id="rId18" display="https://podminky.urs.cz/item/CS_URS_2023_02/151201202"/>
    <hyperlink ref="F175" r:id="rId19" display="https://podminky.urs.cz/item/CS_URS_2023_02/151201211"/>
    <hyperlink ref="F177" r:id="rId20" display="https://podminky.urs.cz/item/CS_URS_2023_02/151201212"/>
    <hyperlink ref="F179" r:id="rId21" display="https://podminky.urs.cz/item/CS_URS_2023_02/151201301"/>
    <hyperlink ref="F181" r:id="rId22" display="https://podminky.urs.cz/item/CS_URS_2023_02/151201302"/>
    <hyperlink ref="F183" r:id="rId23" display="https://podminky.urs.cz/item/CS_URS_2023_02/151201311"/>
    <hyperlink ref="F185" r:id="rId24" display="https://podminky.urs.cz/item/CS_URS_2023_02/151201312"/>
    <hyperlink ref="F187" r:id="rId25" display="https://podminky.urs.cz/item/CS_URS_2023_02/162751117"/>
    <hyperlink ref="F195" r:id="rId26" display="https://podminky.urs.cz/item/CS_URS_2023_02/162751137"/>
    <hyperlink ref="F197" r:id="rId27" display="https://podminky.urs.cz/item/CS_URS_2023_02/167151111"/>
    <hyperlink ref="F200" r:id="rId28" display="https://podminky.urs.cz/item/CS_URS_2023_02/171201201"/>
    <hyperlink ref="F205" r:id="rId29" display="https://podminky.urs.cz/item/CS_URS_2023_02/171201231"/>
    <hyperlink ref="F208" r:id="rId30" display="https://podminky.urs.cz/item/CS_URS_2023_02/174101101"/>
    <hyperlink ref="F216" r:id="rId31" display="https://podminky.urs.cz/item/CS_URS_2023_02/175151101"/>
    <hyperlink ref="F225" r:id="rId32" display="https://podminky.urs.cz/item/CS_URS_2023_02/275234221"/>
    <hyperlink ref="F232" r:id="rId33" display="https://podminky.urs.cz/item/CS_URS_2023_02/359901111"/>
    <hyperlink ref="F235" r:id="rId34" display="https://podminky.urs.cz/item/CS_URS_2023_02/359901211"/>
    <hyperlink ref="F249" r:id="rId35" display="https://podminky.urs.cz/item/CS_URS_2023_02/451572111"/>
    <hyperlink ref="F255" r:id="rId36" display="https://podminky.urs.cz/item/CS_URS_2023_02/452112112"/>
    <hyperlink ref="F261" r:id="rId37" display="https://podminky.urs.cz/item/CS_URS_2023_02/452112122"/>
    <hyperlink ref="F267" r:id="rId38" display="https://podminky.urs.cz/item/CS_URS_2023_02/452321162"/>
    <hyperlink ref="F270" r:id="rId39" display="https://podminky.urs.cz/item/CS_URS_2023_02/452351101"/>
    <hyperlink ref="F273" r:id="rId40" display="https://podminky.urs.cz/item/CS_URS_2023_02/452368211"/>
    <hyperlink ref="F277" r:id="rId41" display="https://podminky.urs.cz/item/CS_URS_2023_02/852242122"/>
    <hyperlink ref="F284" r:id="rId42" display="https://podminky.urs.cz/item/CS_URS_2023_02/857231141"/>
    <hyperlink ref="F287" r:id="rId43" display="https://podminky.urs.cz/item/CS_URS_2023_02/857242122"/>
    <hyperlink ref="F291" r:id="rId44" display="https://podminky.urs.cz/item/CS_URS_2023_02/857244122"/>
    <hyperlink ref="F294" r:id="rId45" display="https://podminky.urs.cz/item/CS_URS_2023_02/857251141"/>
    <hyperlink ref="F297" r:id="rId46" display="https://podminky.urs.cz/item/CS_URS_2023_02/871234201"/>
    <hyperlink ref="F302" r:id="rId47" display="https://podminky.urs.cz/item/CS_URS_2023_02/871254202"/>
    <hyperlink ref="F309" r:id="rId48" display="https://podminky.urs.cz/item/CS_URS_2023_02/871351221"/>
    <hyperlink ref="F314" r:id="rId49" display="https://podminky.urs.cz/item/CS_URS_2023_02/871363121"/>
    <hyperlink ref="F319" r:id="rId50" display="https://podminky.urs.cz/item/CS_URS_2023_02/877241101"/>
    <hyperlink ref="F325" r:id="rId51" display="https://podminky.urs.cz/item/CS_URS_2023_02/877241110"/>
    <hyperlink ref="F328" r:id="rId52" display="https://podminky.urs.cz/item/CS_URS_2023_02/891242631"/>
    <hyperlink ref="F330" r:id="rId53" display="https://podminky.urs.cz/item/CS_URS_2023_02/891212695"/>
    <hyperlink ref="F333" r:id="rId54" display="https://podminky.urs.cz/item/CS_URS_2023_02/891242222"/>
    <hyperlink ref="F337" r:id="rId55" display="https://podminky.urs.cz/item/CS_URS_2023_02/891244121"/>
    <hyperlink ref="F341" r:id="rId56" display="https://podminky.urs.cz/item/CS_URS_2023_02/892241111"/>
    <hyperlink ref="F348" r:id="rId57" display="https://podminky.urs.cz/item/CS_URS_2023_02/892381111"/>
    <hyperlink ref="F351" r:id="rId58" display="https://podminky.urs.cz/item/CS_URS_2023_02/894410101"/>
    <hyperlink ref="F355" r:id="rId59" display="https://podminky.urs.cz/item/CS_URS_2023_02/894410212"/>
    <hyperlink ref="F358" r:id="rId60" display="https://podminky.urs.cz/item/CS_URS_2023_02/894412411"/>
    <hyperlink ref="F367" r:id="rId61" display="https://podminky.urs.cz/item/CS_URS_2023_02/899104112"/>
    <hyperlink ref="F374" r:id="rId62" display="https://podminky.urs.cz/item/CS_URS_2023_02/899713111"/>
    <hyperlink ref="F377" r:id="rId63" display="https://podminky.urs.cz/item/CS_URS_2023_02/899722112"/>
    <hyperlink ref="F386" r:id="rId64" display="https://podminky.urs.cz/item/CS_URS_2023_02/899913134"/>
    <hyperlink ref="F392" r:id="rId65" display="https://podminky.urs.cz/item/CS_URS_2023_02/998276101"/>
    <hyperlink ref="F396" r:id="rId66" display="https://podminky.urs.cz/item/CS_URS_2023_02/711192201"/>
    <hyperlink ref="F405" r:id="rId67" display="https://podminky.urs.cz/item/CS_URS_2023_02/998711101"/>
    <hyperlink ref="F408" r:id="rId68" display="https://podminky.urs.cz/item/CS_URS_2023_02/767861001"/>
    <hyperlink ref="F413" r:id="rId69" display="https://podminky.urs.cz/item/CS_URS_2023_02/767861011"/>
    <hyperlink ref="F418" r:id="rId70" display="https://podminky.urs.cz/item/CS_URS_2023_02/998767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85</v>
      </c>
    </row>
    <row r="4" s="1" customFormat="1" ht="24.96" customHeight="1">
      <c r="B4" s="23"/>
      <c r="D4" s="143" t="s">
        <v>120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Splašková kanalizace Štěpánov s převedením odp. vod do Přelouče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121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843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29. 8. 2023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27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28</v>
      </c>
      <c r="F15" s="41"/>
      <c r="G15" s="41"/>
      <c r="H15" s="41"/>
      <c r="I15" s="145" t="s">
        <v>29</v>
      </c>
      <c r="J15" s="136" t="s">
        <v>19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30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29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32</v>
      </c>
      <c r="E20" s="41"/>
      <c r="F20" s="41"/>
      <c r="G20" s="41"/>
      <c r="H20" s="41"/>
      <c r="I20" s="145" t="s">
        <v>26</v>
      </c>
      <c r="J20" s="136" t="s">
        <v>33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34</v>
      </c>
      <c r="F21" s="41"/>
      <c r="G21" s="41"/>
      <c r="H21" s="41"/>
      <c r="I21" s="145" t="s">
        <v>29</v>
      </c>
      <c r="J21" s="136" t="s">
        <v>35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37</v>
      </c>
      <c r="E23" s="41"/>
      <c r="F23" s="41"/>
      <c r="G23" s="41"/>
      <c r="H23" s="41"/>
      <c r="I23" s="145" t="s">
        <v>26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38</v>
      </c>
      <c r="F24" s="41"/>
      <c r="G24" s="41"/>
      <c r="H24" s="41"/>
      <c r="I24" s="145" t="s">
        <v>29</v>
      </c>
      <c r="J24" s="136" t="s">
        <v>19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39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41</v>
      </c>
      <c r="E30" s="41"/>
      <c r="F30" s="41"/>
      <c r="G30" s="41"/>
      <c r="H30" s="41"/>
      <c r="I30" s="41"/>
      <c r="J30" s="156">
        <f>ROUND(J85,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43</v>
      </c>
      <c r="G32" s="41"/>
      <c r="H32" s="41"/>
      <c r="I32" s="157" t="s">
        <v>42</v>
      </c>
      <c r="J32" s="157" t="s">
        <v>44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45</v>
      </c>
      <c r="E33" s="145" t="s">
        <v>46</v>
      </c>
      <c r="F33" s="159">
        <f>ROUND((SUM(BE85:BE353)),  2)</f>
        <v>0</v>
      </c>
      <c r="G33" s="41"/>
      <c r="H33" s="41"/>
      <c r="I33" s="160">
        <v>0.20999999999999999</v>
      </c>
      <c r="J33" s="159">
        <f>ROUND(((SUM(BE85:BE353))*I33),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47</v>
      </c>
      <c r="F34" s="159">
        <f>ROUND((SUM(BF85:BF353)),  2)</f>
        <v>0</v>
      </c>
      <c r="G34" s="41"/>
      <c r="H34" s="41"/>
      <c r="I34" s="160">
        <v>0.12</v>
      </c>
      <c r="J34" s="159">
        <f>ROUND(((SUM(BF85:BF353))*I34),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48</v>
      </c>
      <c r="F35" s="159">
        <f>ROUND((SUM(BG85:BG353)),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49</v>
      </c>
      <c r="F36" s="159">
        <f>ROUND((SUM(BH85:BH353)),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50</v>
      </c>
      <c r="F37" s="159">
        <f>ROUND((SUM(BI85:BI353)),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51</v>
      </c>
      <c r="E39" s="163"/>
      <c r="F39" s="163"/>
      <c r="G39" s="164" t="s">
        <v>52</v>
      </c>
      <c r="H39" s="165" t="s">
        <v>53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123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72" t="str">
        <f>E7</f>
        <v>Splašková kanalizace Štěpánov s převedením odp. vod do Přelouče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121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02 - IO 02 - Splašková kanalizace - gravitace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k.ú. Klenovka, k.ú. Štěpánov</v>
      </c>
      <c r="G52" s="43"/>
      <c r="H52" s="43"/>
      <c r="I52" s="35" t="s">
        <v>23</v>
      </c>
      <c r="J52" s="75" t="str">
        <f>IF(J12="","",J12)</f>
        <v>29. 8. 2023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Město Přelouč, Československé armády 1665, Přelouč</v>
      </c>
      <c r="G54" s="43"/>
      <c r="H54" s="43"/>
      <c r="I54" s="35" t="s">
        <v>32</v>
      </c>
      <c r="J54" s="39" t="str">
        <f>E21</f>
        <v>IKKO Hradec Králové, s.r.o., Bratří Štefanů 238,HK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30</v>
      </c>
      <c r="D55" s="43"/>
      <c r="E55" s="43"/>
      <c r="F55" s="30" t="str">
        <f>IF(E18="","",E18)</f>
        <v>Vyplň údaj</v>
      </c>
      <c r="G55" s="43"/>
      <c r="H55" s="43"/>
      <c r="I55" s="35" t="s">
        <v>37</v>
      </c>
      <c r="J55" s="39" t="str">
        <f>E24</f>
        <v>K. Hlaváčková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124</v>
      </c>
      <c r="D57" s="174"/>
      <c r="E57" s="174"/>
      <c r="F57" s="174"/>
      <c r="G57" s="174"/>
      <c r="H57" s="174"/>
      <c r="I57" s="174"/>
      <c r="J57" s="175" t="s">
        <v>125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73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126</v>
      </c>
    </row>
    <row r="60" s="9" customFormat="1" ht="24.96" customHeight="1">
      <c r="A60" s="9"/>
      <c r="B60" s="177"/>
      <c r="C60" s="178"/>
      <c r="D60" s="179" t="s">
        <v>127</v>
      </c>
      <c r="E60" s="180"/>
      <c r="F60" s="180"/>
      <c r="G60" s="180"/>
      <c r="H60" s="180"/>
      <c r="I60" s="180"/>
      <c r="J60" s="181">
        <f>J86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128</v>
      </c>
      <c r="E61" s="185"/>
      <c r="F61" s="185"/>
      <c r="G61" s="185"/>
      <c r="H61" s="185"/>
      <c r="I61" s="185"/>
      <c r="J61" s="186">
        <f>J87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130</v>
      </c>
      <c r="E62" s="185"/>
      <c r="F62" s="185"/>
      <c r="G62" s="185"/>
      <c r="H62" s="185"/>
      <c r="I62" s="185"/>
      <c r="J62" s="186">
        <f>J223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131</v>
      </c>
      <c r="E63" s="185"/>
      <c r="F63" s="185"/>
      <c r="G63" s="185"/>
      <c r="H63" s="185"/>
      <c r="I63" s="185"/>
      <c r="J63" s="186">
        <f>J240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132</v>
      </c>
      <c r="E64" s="185"/>
      <c r="F64" s="185"/>
      <c r="G64" s="185"/>
      <c r="H64" s="185"/>
      <c r="I64" s="185"/>
      <c r="J64" s="186">
        <f>J279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133</v>
      </c>
      <c r="E65" s="185"/>
      <c r="F65" s="185"/>
      <c r="G65" s="185"/>
      <c r="H65" s="185"/>
      <c r="I65" s="185"/>
      <c r="J65" s="186">
        <f>J351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137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6.25" customHeight="1">
      <c r="A75" s="41"/>
      <c r="B75" s="42"/>
      <c r="C75" s="43"/>
      <c r="D75" s="43"/>
      <c r="E75" s="172" t="str">
        <f>E7</f>
        <v>Splašková kanalizace Štěpánov s převedením odp. vod do Přelouče</v>
      </c>
      <c r="F75" s="35"/>
      <c r="G75" s="35"/>
      <c r="H75" s="35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121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02 - IO 02 - Splašková kanalizace - gravitace</v>
      </c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k.ú. Klenovka, k.ú. Štěpánov</v>
      </c>
      <c r="G79" s="43"/>
      <c r="H79" s="43"/>
      <c r="I79" s="35" t="s">
        <v>23</v>
      </c>
      <c r="J79" s="75" t="str">
        <f>IF(J12="","",J12)</f>
        <v>29. 8. 2023</v>
      </c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40.05" customHeight="1">
      <c r="A81" s="41"/>
      <c r="B81" s="42"/>
      <c r="C81" s="35" t="s">
        <v>25</v>
      </c>
      <c r="D81" s="43"/>
      <c r="E81" s="43"/>
      <c r="F81" s="30" t="str">
        <f>E15</f>
        <v>Město Přelouč, Československé armády 1665, Přelouč</v>
      </c>
      <c r="G81" s="43"/>
      <c r="H81" s="43"/>
      <c r="I81" s="35" t="s">
        <v>32</v>
      </c>
      <c r="J81" s="39" t="str">
        <f>E21</f>
        <v>IKKO Hradec Králové, s.r.o., Bratří Štefanů 238,HK</v>
      </c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30</v>
      </c>
      <c r="D82" s="43"/>
      <c r="E82" s="43"/>
      <c r="F82" s="30" t="str">
        <f>IF(E18="","",E18)</f>
        <v>Vyplň údaj</v>
      </c>
      <c r="G82" s="43"/>
      <c r="H82" s="43"/>
      <c r="I82" s="35" t="s">
        <v>37</v>
      </c>
      <c r="J82" s="39" t="str">
        <f>E24</f>
        <v>K. Hlaváčková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8"/>
      <c r="B84" s="189"/>
      <c r="C84" s="190" t="s">
        <v>138</v>
      </c>
      <c r="D84" s="191" t="s">
        <v>60</v>
      </c>
      <c r="E84" s="191" t="s">
        <v>56</v>
      </c>
      <c r="F84" s="191" t="s">
        <v>57</v>
      </c>
      <c r="G84" s="191" t="s">
        <v>139</v>
      </c>
      <c r="H84" s="191" t="s">
        <v>140</v>
      </c>
      <c r="I84" s="191" t="s">
        <v>141</v>
      </c>
      <c r="J84" s="191" t="s">
        <v>125</v>
      </c>
      <c r="K84" s="192" t="s">
        <v>142</v>
      </c>
      <c r="L84" s="193"/>
      <c r="M84" s="95" t="s">
        <v>19</v>
      </c>
      <c r="N84" s="96" t="s">
        <v>45</v>
      </c>
      <c r="O84" s="96" t="s">
        <v>143</v>
      </c>
      <c r="P84" s="96" t="s">
        <v>144</v>
      </c>
      <c r="Q84" s="96" t="s">
        <v>145</v>
      </c>
      <c r="R84" s="96" t="s">
        <v>146</v>
      </c>
      <c r="S84" s="96" t="s">
        <v>147</v>
      </c>
      <c r="T84" s="97" t="s">
        <v>148</v>
      </c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</row>
    <row r="85" s="2" customFormat="1" ht="22.8" customHeight="1">
      <c r="A85" s="41"/>
      <c r="B85" s="42"/>
      <c r="C85" s="102" t="s">
        <v>149</v>
      </c>
      <c r="D85" s="43"/>
      <c r="E85" s="43"/>
      <c r="F85" s="43"/>
      <c r="G85" s="43"/>
      <c r="H85" s="43"/>
      <c r="I85" s="43"/>
      <c r="J85" s="194">
        <f>BK85</f>
        <v>0</v>
      </c>
      <c r="K85" s="43"/>
      <c r="L85" s="47"/>
      <c r="M85" s="98"/>
      <c r="N85" s="195"/>
      <c r="O85" s="99"/>
      <c r="P85" s="196">
        <f>P86</f>
        <v>0</v>
      </c>
      <c r="Q85" s="99"/>
      <c r="R85" s="196">
        <f>R86</f>
        <v>125.7463723</v>
      </c>
      <c r="S85" s="99"/>
      <c r="T85" s="197">
        <f>T86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74</v>
      </c>
      <c r="AU85" s="20" t="s">
        <v>126</v>
      </c>
      <c r="BK85" s="198">
        <f>BK86</f>
        <v>0</v>
      </c>
    </row>
    <row r="86" s="12" customFormat="1" ht="25.92" customHeight="1">
      <c r="A86" s="12"/>
      <c r="B86" s="199"/>
      <c r="C86" s="200"/>
      <c r="D86" s="201" t="s">
        <v>74</v>
      </c>
      <c r="E86" s="202" t="s">
        <v>150</v>
      </c>
      <c r="F86" s="202" t="s">
        <v>150</v>
      </c>
      <c r="G86" s="200"/>
      <c r="H86" s="200"/>
      <c r="I86" s="203"/>
      <c r="J86" s="204">
        <f>BK86</f>
        <v>0</v>
      </c>
      <c r="K86" s="200"/>
      <c r="L86" s="205"/>
      <c r="M86" s="206"/>
      <c r="N86" s="207"/>
      <c r="O86" s="207"/>
      <c r="P86" s="208">
        <f>P87+P223+P240+P279+P351</f>
        <v>0</v>
      </c>
      <c r="Q86" s="207"/>
      <c r="R86" s="208">
        <f>R87+R223+R240+R279+R351</f>
        <v>125.7463723</v>
      </c>
      <c r="S86" s="207"/>
      <c r="T86" s="209">
        <f>T87+T223+T240+T279+T351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0" t="s">
        <v>83</v>
      </c>
      <c r="AT86" s="211" t="s">
        <v>74</v>
      </c>
      <c r="AU86" s="211" t="s">
        <v>75</v>
      </c>
      <c r="AY86" s="210" t="s">
        <v>151</v>
      </c>
      <c r="BK86" s="212">
        <f>BK87+BK223+BK240+BK279+BK351</f>
        <v>0</v>
      </c>
    </row>
    <row r="87" s="12" customFormat="1" ht="22.8" customHeight="1">
      <c r="A87" s="12"/>
      <c r="B87" s="199"/>
      <c r="C87" s="200"/>
      <c r="D87" s="201" t="s">
        <v>74</v>
      </c>
      <c r="E87" s="213" t="s">
        <v>83</v>
      </c>
      <c r="F87" s="213" t="s">
        <v>152</v>
      </c>
      <c r="G87" s="200"/>
      <c r="H87" s="200"/>
      <c r="I87" s="203"/>
      <c r="J87" s="214">
        <f>BK87</f>
        <v>0</v>
      </c>
      <c r="K87" s="200"/>
      <c r="L87" s="205"/>
      <c r="M87" s="206"/>
      <c r="N87" s="207"/>
      <c r="O87" s="207"/>
      <c r="P87" s="208">
        <f>SUM(P88:P222)</f>
        <v>0</v>
      </c>
      <c r="Q87" s="207"/>
      <c r="R87" s="208">
        <f>SUM(R88:R222)</f>
        <v>6.6505970000000003</v>
      </c>
      <c r="S87" s="207"/>
      <c r="T87" s="209">
        <f>SUM(T88:T222)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83</v>
      </c>
      <c r="AT87" s="211" t="s">
        <v>74</v>
      </c>
      <c r="AU87" s="211" t="s">
        <v>83</v>
      </c>
      <c r="AY87" s="210" t="s">
        <v>151</v>
      </c>
      <c r="BK87" s="212">
        <f>SUM(BK88:BK222)</f>
        <v>0</v>
      </c>
    </row>
    <row r="88" s="2" customFormat="1" ht="24.15" customHeight="1">
      <c r="A88" s="41"/>
      <c r="B88" s="42"/>
      <c r="C88" s="215" t="s">
        <v>83</v>
      </c>
      <c r="D88" s="215" t="s">
        <v>153</v>
      </c>
      <c r="E88" s="216" t="s">
        <v>154</v>
      </c>
      <c r="F88" s="217" t="s">
        <v>155</v>
      </c>
      <c r="G88" s="218" t="s">
        <v>156</v>
      </c>
      <c r="H88" s="219">
        <v>480</v>
      </c>
      <c r="I88" s="220"/>
      <c r="J88" s="221">
        <f>ROUND(I88*H88,2)</f>
        <v>0</v>
      </c>
      <c r="K88" s="217" t="s">
        <v>157</v>
      </c>
      <c r="L88" s="47"/>
      <c r="M88" s="222" t="s">
        <v>19</v>
      </c>
      <c r="N88" s="223" t="s">
        <v>46</v>
      </c>
      <c r="O88" s="87"/>
      <c r="P88" s="224">
        <f>O88*H88</f>
        <v>0</v>
      </c>
      <c r="Q88" s="224">
        <v>3.0000000000000001E-05</v>
      </c>
      <c r="R88" s="224">
        <f>Q88*H88</f>
        <v>0.0144</v>
      </c>
      <c r="S88" s="224">
        <v>0</v>
      </c>
      <c r="T88" s="225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6" t="s">
        <v>158</v>
      </c>
      <c r="AT88" s="226" t="s">
        <v>153</v>
      </c>
      <c r="AU88" s="226" t="s">
        <v>85</v>
      </c>
      <c r="AY88" s="20" t="s">
        <v>151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20" t="s">
        <v>83</v>
      </c>
      <c r="BK88" s="227">
        <f>ROUND(I88*H88,2)</f>
        <v>0</v>
      </c>
      <c r="BL88" s="20" t="s">
        <v>158</v>
      </c>
      <c r="BM88" s="226" t="s">
        <v>844</v>
      </c>
    </row>
    <row r="89" s="2" customFormat="1">
      <c r="A89" s="41"/>
      <c r="B89" s="42"/>
      <c r="C89" s="43"/>
      <c r="D89" s="228" t="s">
        <v>160</v>
      </c>
      <c r="E89" s="43"/>
      <c r="F89" s="229" t="s">
        <v>161</v>
      </c>
      <c r="G89" s="43"/>
      <c r="H89" s="43"/>
      <c r="I89" s="230"/>
      <c r="J89" s="43"/>
      <c r="K89" s="43"/>
      <c r="L89" s="47"/>
      <c r="M89" s="231"/>
      <c r="N89" s="232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160</v>
      </c>
      <c r="AU89" s="20" t="s">
        <v>85</v>
      </c>
    </row>
    <row r="90" s="2" customFormat="1" ht="37.8" customHeight="1">
      <c r="A90" s="41"/>
      <c r="B90" s="42"/>
      <c r="C90" s="215" t="s">
        <v>85</v>
      </c>
      <c r="D90" s="215" t="s">
        <v>153</v>
      </c>
      <c r="E90" s="216" t="s">
        <v>162</v>
      </c>
      <c r="F90" s="217" t="s">
        <v>163</v>
      </c>
      <c r="G90" s="218" t="s">
        <v>164</v>
      </c>
      <c r="H90" s="219">
        <v>20</v>
      </c>
      <c r="I90" s="220"/>
      <c r="J90" s="221">
        <f>ROUND(I90*H90,2)</f>
        <v>0</v>
      </c>
      <c r="K90" s="217" t="s">
        <v>157</v>
      </c>
      <c r="L90" s="47"/>
      <c r="M90" s="222" t="s">
        <v>19</v>
      </c>
      <c r="N90" s="223" t="s">
        <v>46</v>
      </c>
      <c r="O90" s="87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6" t="s">
        <v>158</v>
      </c>
      <c r="AT90" s="226" t="s">
        <v>153</v>
      </c>
      <c r="AU90" s="226" t="s">
        <v>85</v>
      </c>
      <c r="AY90" s="20" t="s">
        <v>151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20" t="s">
        <v>83</v>
      </c>
      <c r="BK90" s="227">
        <f>ROUND(I90*H90,2)</f>
        <v>0</v>
      </c>
      <c r="BL90" s="20" t="s">
        <v>158</v>
      </c>
      <c r="BM90" s="226" t="s">
        <v>845</v>
      </c>
    </row>
    <row r="91" s="2" customFormat="1">
      <c r="A91" s="41"/>
      <c r="B91" s="42"/>
      <c r="C91" s="43"/>
      <c r="D91" s="228" t="s">
        <v>160</v>
      </c>
      <c r="E91" s="43"/>
      <c r="F91" s="229" t="s">
        <v>166</v>
      </c>
      <c r="G91" s="43"/>
      <c r="H91" s="43"/>
      <c r="I91" s="230"/>
      <c r="J91" s="43"/>
      <c r="K91" s="43"/>
      <c r="L91" s="47"/>
      <c r="M91" s="231"/>
      <c r="N91" s="232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160</v>
      </c>
      <c r="AU91" s="20" t="s">
        <v>85</v>
      </c>
    </row>
    <row r="92" s="2" customFormat="1" ht="90" customHeight="1">
      <c r="A92" s="41"/>
      <c r="B92" s="42"/>
      <c r="C92" s="215" t="s">
        <v>167</v>
      </c>
      <c r="D92" s="215" t="s">
        <v>153</v>
      </c>
      <c r="E92" s="216" t="s">
        <v>168</v>
      </c>
      <c r="F92" s="217" t="s">
        <v>169</v>
      </c>
      <c r="G92" s="218" t="s">
        <v>170</v>
      </c>
      <c r="H92" s="219">
        <v>22.5</v>
      </c>
      <c r="I92" s="220"/>
      <c r="J92" s="221">
        <f>ROUND(I92*H92,2)</f>
        <v>0</v>
      </c>
      <c r="K92" s="217" t="s">
        <v>157</v>
      </c>
      <c r="L92" s="47"/>
      <c r="M92" s="222" t="s">
        <v>19</v>
      </c>
      <c r="N92" s="223" t="s">
        <v>46</v>
      </c>
      <c r="O92" s="87"/>
      <c r="P92" s="224">
        <f>O92*H92</f>
        <v>0</v>
      </c>
      <c r="Q92" s="224">
        <v>0.036900000000000002</v>
      </c>
      <c r="R92" s="224">
        <f>Q92*H92</f>
        <v>0.83025000000000004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158</v>
      </c>
      <c r="AT92" s="226" t="s">
        <v>153</v>
      </c>
      <c r="AU92" s="226" t="s">
        <v>85</v>
      </c>
      <c r="AY92" s="20" t="s">
        <v>151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83</v>
      </c>
      <c r="BK92" s="227">
        <f>ROUND(I92*H92,2)</f>
        <v>0</v>
      </c>
      <c r="BL92" s="20" t="s">
        <v>158</v>
      </c>
      <c r="BM92" s="226" t="s">
        <v>846</v>
      </c>
    </row>
    <row r="93" s="2" customFormat="1">
      <c r="A93" s="41"/>
      <c r="B93" s="42"/>
      <c r="C93" s="43"/>
      <c r="D93" s="228" t="s">
        <v>160</v>
      </c>
      <c r="E93" s="43"/>
      <c r="F93" s="229" t="s">
        <v>172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160</v>
      </c>
      <c r="AU93" s="20" t="s">
        <v>85</v>
      </c>
    </row>
    <row r="94" s="13" customFormat="1">
      <c r="A94" s="13"/>
      <c r="B94" s="233"/>
      <c r="C94" s="234"/>
      <c r="D94" s="235" t="s">
        <v>173</v>
      </c>
      <c r="E94" s="236" t="s">
        <v>19</v>
      </c>
      <c r="F94" s="237" t="s">
        <v>847</v>
      </c>
      <c r="G94" s="234"/>
      <c r="H94" s="238">
        <v>10.5</v>
      </c>
      <c r="I94" s="239"/>
      <c r="J94" s="234"/>
      <c r="K94" s="234"/>
      <c r="L94" s="240"/>
      <c r="M94" s="241"/>
      <c r="N94" s="242"/>
      <c r="O94" s="242"/>
      <c r="P94" s="242"/>
      <c r="Q94" s="242"/>
      <c r="R94" s="242"/>
      <c r="S94" s="242"/>
      <c r="T94" s="24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4" t="s">
        <v>173</v>
      </c>
      <c r="AU94" s="244" t="s">
        <v>85</v>
      </c>
      <c r="AV94" s="13" t="s">
        <v>85</v>
      </c>
      <c r="AW94" s="13" t="s">
        <v>36</v>
      </c>
      <c r="AX94" s="13" t="s">
        <v>75</v>
      </c>
      <c r="AY94" s="244" t="s">
        <v>151</v>
      </c>
    </row>
    <row r="95" s="13" customFormat="1">
      <c r="A95" s="13"/>
      <c r="B95" s="233"/>
      <c r="C95" s="234"/>
      <c r="D95" s="235" t="s">
        <v>173</v>
      </c>
      <c r="E95" s="236" t="s">
        <v>19</v>
      </c>
      <c r="F95" s="237" t="s">
        <v>848</v>
      </c>
      <c r="G95" s="234"/>
      <c r="H95" s="238">
        <v>8.4000000000000004</v>
      </c>
      <c r="I95" s="239"/>
      <c r="J95" s="234"/>
      <c r="K95" s="234"/>
      <c r="L95" s="240"/>
      <c r="M95" s="241"/>
      <c r="N95" s="242"/>
      <c r="O95" s="242"/>
      <c r="P95" s="242"/>
      <c r="Q95" s="242"/>
      <c r="R95" s="242"/>
      <c r="S95" s="242"/>
      <c r="T95" s="24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4" t="s">
        <v>173</v>
      </c>
      <c r="AU95" s="244" t="s">
        <v>85</v>
      </c>
      <c r="AV95" s="13" t="s">
        <v>85</v>
      </c>
      <c r="AW95" s="13" t="s">
        <v>36</v>
      </c>
      <c r="AX95" s="13" t="s">
        <v>75</v>
      </c>
      <c r="AY95" s="244" t="s">
        <v>151</v>
      </c>
    </row>
    <row r="96" s="13" customFormat="1">
      <c r="A96" s="13"/>
      <c r="B96" s="233"/>
      <c r="C96" s="234"/>
      <c r="D96" s="235" t="s">
        <v>173</v>
      </c>
      <c r="E96" s="236" t="s">
        <v>19</v>
      </c>
      <c r="F96" s="237" t="s">
        <v>849</v>
      </c>
      <c r="G96" s="234"/>
      <c r="H96" s="238">
        <v>1.8</v>
      </c>
      <c r="I96" s="239"/>
      <c r="J96" s="234"/>
      <c r="K96" s="234"/>
      <c r="L96" s="240"/>
      <c r="M96" s="241"/>
      <c r="N96" s="242"/>
      <c r="O96" s="242"/>
      <c r="P96" s="242"/>
      <c r="Q96" s="242"/>
      <c r="R96" s="242"/>
      <c r="S96" s="242"/>
      <c r="T96" s="24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4" t="s">
        <v>173</v>
      </c>
      <c r="AU96" s="244" t="s">
        <v>85</v>
      </c>
      <c r="AV96" s="13" t="s">
        <v>85</v>
      </c>
      <c r="AW96" s="13" t="s">
        <v>36</v>
      </c>
      <c r="AX96" s="13" t="s">
        <v>75</v>
      </c>
      <c r="AY96" s="244" t="s">
        <v>151</v>
      </c>
    </row>
    <row r="97" s="13" customFormat="1">
      <c r="A97" s="13"/>
      <c r="B97" s="233"/>
      <c r="C97" s="234"/>
      <c r="D97" s="235" t="s">
        <v>173</v>
      </c>
      <c r="E97" s="236" t="s">
        <v>19</v>
      </c>
      <c r="F97" s="237" t="s">
        <v>850</v>
      </c>
      <c r="G97" s="234"/>
      <c r="H97" s="238">
        <v>1.8</v>
      </c>
      <c r="I97" s="239"/>
      <c r="J97" s="234"/>
      <c r="K97" s="234"/>
      <c r="L97" s="240"/>
      <c r="M97" s="241"/>
      <c r="N97" s="242"/>
      <c r="O97" s="242"/>
      <c r="P97" s="242"/>
      <c r="Q97" s="242"/>
      <c r="R97" s="242"/>
      <c r="S97" s="242"/>
      <c r="T97" s="24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4" t="s">
        <v>173</v>
      </c>
      <c r="AU97" s="244" t="s">
        <v>85</v>
      </c>
      <c r="AV97" s="13" t="s">
        <v>85</v>
      </c>
      <c r="AW97" s="13" t="s">
        <v>36</v>
      </c>
      <c r="AX97" s="13" t="s">
        <v>75</v>
      </c>
      <c r="AY97" s="244" t="s">
        <v>151</v>
      </c>
    </row>
    <row r="98" s="14" customFormat="1">
      <c r="A98" s="14"/>
      <c r="B98" s="245"/>
      <c r="C98" s="246"/>
      <c r="D98" s="235" t="s">
        <v>173</v>
      </c>
      <c r="E98" s="247" t="s">
        <v>19</v>
      </c>
      <c r="F98" s="248" t="s">
        <v>177</v>
      </c>
      <c r="G98" s="246"/>
      <c r="H98" s="249">
        <v>22.5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5" t="s">
        <v>173</v>
      </c>
      <c r="AU98" s="255" t="s">
        <v>85</v>
      </c>
      <c r="AV98" s="14" t="s">
        <v>158</v>
      </c>
      <c r="AW98" s="14" t="s">
        <v>36</v>
      </c>
      <c r="AX98" s="14" t="s">
        <v>83</v>
      </c>
      <c r="AY98" s="255" t="s">
        <v>151</v>
      </c>
    </row>
    <row r="99" s="2" customFormat="1" ht="101.25" customHeight="1">
      <c r="A99" s="41"/>
      <c r="B99" s="42"/>
      <c r="C99" s="215" t="s">
        <v>158</v>
      </c>
      <c r="D99" s="215" t="s">
        <v>153</v>
      </c>
      <c r="E99" s="216" t="s">
        <v>178</v>
      </c>
      <c r="F99" s="217" t="s">
        <v>179</v>
      </c>
      <c r="G99" s="218" t="s">
        <v>170</v>
      </c>
      <c r="H99" s="219">
        <v>2.1000000000000001</v>
      </c>
      <c r="I99" s="220"/>
      <c r="J99" s="221">
        <f>ROUND(I99*H99,2)</f>
        <v>0</v>
      </c>
      <c r="K99" s="217" t="s">
        <v>157</v>
      </c>
      <c r="L99" s="47"/>
      <c r="M99" s="222" t="s">
        <v>19</v>
      </c>
      <c r="N99" s="223" t="s">
        <v>46</v>
      </c>
      <c r="O99" s="87"/>
      <c r="P99" s="224">
        <f>O99*H99</f>
        <v>0</v>
      </c>
      <c r="Q99" s="224">
        <v>0.01269</v>
      </c>
      <c r="R99" s="224">
        <f>Q99*H99</f>
        <v>0.026649000000000003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158</v>
      </c>
      <c r="AT99" s="226" t="s">
        <v>153</v>
      </c>
      <c r="AU99" s="226" t="s">
        <v>85</v>
      </c>
      <c r="AY99" s="20" t="s">
        <v>151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83</v>
      </c>
      <c r="BK99" s="227">
        <f>ROUND(I99*H99,2)</f>
        <v>0</v>
      </c>
      <c r="BL99" s="20" t="s">
        <v>158</v>
      </c>
      <c r="BM99" s="226" t="s">
        <v>851</v>
      </c>
    </row>
    <row r="100" s="2" customFormat="1">
      <c r="A100" s="41"/>
      <c r="B100" s="42"/>
      <c r="C100" s="43"/>
      <c r="D100" s="228" t="s">
        <v>160</v>
      </c>
      <c r="E100" s="43"/>
      <c r="F100" s="229" t="s">
        <v>181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160</v>
      </c>
      <c r="AU100" s="20" t="s">
        <v>85</v>
      </c>
    </row>
    <row r="101" s="13" customFormat="1">
      <c r="A101" s="13"/>
      <c r="B101" s="233"/>
      <c r="C101" s="234"/>
      <c r="D101" s="235" t="s">
        <v>173</v>
      </c>
      <c r="E101" s="236" t="s">
        <v>19</v>
      </c>
      <c r="F101" s="237" t="s">
        <v>852</v>
      </c>
      <c r="G101" s="234"/>
      <c r="H101" s="238">
        <v>2.1000000000000001</v>
      </c>
      <c r="I101" s="239"/>
      <c r="J101" s="234"/>
      <c r="K101" s="234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173</v>
      </c>
      <c r="AU101" s="244" t="s">
        <v>85</v>
      </c>
      <c r="AV101" s="13" t="s">
        <v>85</v>
      </c>
      <c r="AW101" s="13" t="s">
        <v>36</v>
      </c>
      <c r="AX101" s="13" t="s">
        <v>83</v>
      </c>
      <c r="AY101" s="244" t="s">
        <v>151</v>
      </c>
    </row>
    <row r="102" s="2" customFormat="1" ht="90" customHeight="1">
      <c r="A102" s="41"/>
      <c r="B102" s="42"/>
      <c r="C102" s="215" t="s">
        <v>183</v>
      </c>
      <c r="D102" s="215" t="s">
        <v>153</v>
      </c>
      <c r="E102" s="216" t="s">
        <v>184</v>
      </c>
      <c r="F102" s="217" t="s">
        <v>185</v>
      </c>
      <c r="G102" s="218" t="s">
        <v>170</v>
      </c>
      <c r="H102" s="219">
        <v>6.5999999999999996</v>
      </c>
      <c r="I102" s="220"/>
      <c r="J102" s="221">
        <f>ROUND(I102*H102,2)</f>
        <v>0</v>
      </c>
      <c r="K102" s="217" t="s">
        <v>157</v>
      </c>
      <c r="L102" s="47"/>
      <c r="M102" s="222" t="s">
        <v>19</v>
      </c>
      <c r="N102" s="223" t="s">
        <v>46</v>
      </c>
      <c r="O102" s="87"/>
      <c r="P102" s="224">
        <f>O102*H102</f>
        <v>0</v>
      </c>
      <c r="Q102" s="224">
        <v>0.036900000000000002</v>
      </c>
      <c r="R102" s="224">
        <f>Q102*H102</f>
        <v>0.24354000000000001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158</v>
      </c>
      <c r="AT102" s="226" t="s">
        <v>153</v>
      </c>
      <c r="AU102" s="226" t="s">
        <v>85</v>
      </c>
      <c r="AY102" s="20" t="s">
        <v>151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83</v>
      </c>
      <c r="BK102" s="227">
        <f>ROUND(I102*H102,2)</f>
        <v>0</v>
      </c>
      <c r="BL102" s="20" t="s">
        <v>158</v>
      </c>
      <c r="BM102" s="226" t="s">
        <v>853</v>
      </c>
    </row>
    <row r="103" s="2" customFormat="1">
      <c r="A103" s="41"/>
      <c r="B103" s="42"/>
      <c r="C103" s="43"/>
      <c r="D103" s="228" t="s">
        <v>160</v>
      </c>
      <c r="E103" s="43"/>
      <c r="F103" s="229" t="s">
        <v>187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160</v>
      </c>
      <c r="AU103" s="20" t="s">
        <v>85</v>
      </c>
    </row>
    <row r="104" s="13" customFormat="1">
      <c r="A104" s="13"/>
      <c r="B104" s="233"/>
      <c r="C104" s="234"/>
      <c r="D104" s="235" t="s">
        <v>173</v>
      </c>
      <c r="E104" s="236" t="s">
        <v>19</v>
      </c>
      <c r="F104" s="237" t="s">
        <v>854</v>
      </c>
      <c r="G104" s="234"/>
      <c r="H104" s="238">
        <v>4.5</v>
      </c>
      <c r="I104" s="239"/>
      <c r="J104" s="234"/>
      <c r="K104" s="234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173</v>
      </c>
      <c r="AU104" s="244" t="s">
        <v>85</v>
      </c>
      <c r="AV104" s="13" t="s">
        <v>85</v>
      </c>
      <c r="AW104" s="13" t="s">
        <v>36</v>
      </c>
      <c r="AX104" s="13" t="s">
        <v>75</v>
      </c>
      <c r="AY104" s="244" t="s">
        <v>151</v>
      </c>
    </row>
    <row r="105" s="13" customFormat="1">
      <c r="A105" s="13"/>
      <c r="B105" s="233"/>
      <c r="C105" s="234"/>
      <c r="D105" s="235" t="s">
        <v>173</v>
      </c>
      <c r="E105" s="236" t="s">
        <v>19</v>
      </c>
      <c r="F105" s="237" t="s">
        <v>855</v>
      </c>
      <c r="G105" s="234"/>
      <c r="H105" s="238">
        <v>1.2</v>
      </c>
      <c r="I105" s="239"/>
      <c r="J105" s="234"/>
      <c r="K105" s="234"/>
      <c r="L105" s="240"/>
      <c r="M105" s="241"/>
      <c r="N105" s="242"/>
      <c r="O105" s="242"/>
      <c r="P105" s="242"/>
      <c r="Q105" s="242"/>
      <c r="R105" s="242"/>
      <c r="S105" s="242"/>
      <c r="T105" s="24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4" t="s">
        <v>173</v>
      </c>
      <c r="AU105" s="244" t="s">
        <v>85</v>
      </c>
      <c r="AV105" s="13" t="s">
        <v>85</v>
      </c>
      <c r="AW105" s="13" t="s">
        <v>36</v>
      </c>
      <c r="AX105" s="13" t="s">
        <v>75</v>
      </c>
      <c r="AY105" s="244" t="s">
        <v>151</v>
      </c>
    </row>
    <row r="106" s="13" customFormat="1">
      <c r="A106" s="13"/>
      <c r="B106" s="233"/>
      <c r="C106" s="234"/>
      <c r="D106" s="235" t="s">
        <v>173</v>
      </c>
      <c r="E106" s="236" t="s">
        <v>19</v>
      </c>
      <c r="F106" s="237" t="s">
        <v>856</v>
      </c>
      <c r="G106" s="234"/>
      <c r="H106" s="238">
        <v>0.90000000000000002</v>
      </c>
      <c r="I106" s="239"/>
      <c r="J106" s="234"/>
      <c r="K106" s="234"/>
      <c r="L106" s="240"/>
      <c r="M106" s="241"/>
      <c r="N106" s="242"/>
      <c r="O106" s="242"/>
      <c r="P106" s="242"/>
      <c r="Q106" s="242"/>
      <c r="R106" s="242"/>
      <c r="S106" s="242"/>
      <c r="T106" s="24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4" t="s">
        <v>173</v>
      </c>
      <c r="AU106" s="244" t="s">
        <v>85</v>
      </c>
      <c r="AV106" s="13" t="s">
        <v>85</v>
      </c>
      <c r="AW106" s="13" t="s">
        <v>36</v>
      </c>
      <c r="AX106" s="13" t="s">
        <v>75</v>
      </c>
      <c r="AY106" s="244" t="s">
        <v>151</v>
      </c>
    </row>
    <row r="107" s="14" customFormat="1">
      <c r="A107" s="14"/>
      <c r="B107" s="245"/>
      <c r="C107" s="246"/>
      <c r="D107" s="235" t="s">
        <v>173</v>
      </c>
      <c r="E107" s="247" t="s">
        <v>19</v>
      </c>
      <c r="F107" s="248" t="s">
        <v>177</v>
      </c>
      <c r="G107" s="246"/>
      <c r="H107" s="249">
        <v>6.5999999999999996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5" t="s">
        <v>173</v>
      </c>
      <c r="AU107" s="255" t="s">
        <v>85</v>
      </c>
      <c r="AV107" s="14" t="s">
        <v>158</v>
      </c>
      <c r="AW107" s="14" t="s">
        <v>36</v>
      </c>
      <c r="AX107" s="14" t="s">
        <v>83</v>
      </c>
      <c r="AY107" s="255" t="s">
        <v>151</v>
      </c>
    </row>
    <row r="108" s="2" customFormat="1" ht="33" customHeight="1">
      <c r="A108" s="41"/>
      <c r="B108" s="42"/>
      <c r="C108" s="215" t="s">
        <v>190</v>
      </c>
      <c r="D108" s="215" t="s">
        <v>153</v>
      </c>
      <c r="E108" s="216" t="s">
        <v>857</v>
      </c>
      <c r="F108" s="217" t="s">
        <v>858</v>
      </c>
      <c r="G108" s="218" t="s">
        <v>193</v>
      </c>
      <c r="H108" s="219">
        <v>2.7000000000000002</v>
      </c>
      <c r="I108" s="220"/>
      <c r="J108" s="221">
        <f>ROUND(I108*H108,2)</f>
        <v>0</v>
      </c>
      <c r="K108" s="217" t="s">
        <v>157</v>
      </c>
      <c r="L108" s="47"/>
      <c r="M108" s="222" t="s">
        <v>19</v>
      </c>
      <c r="N108" s="223" t="s">
        <v>46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158</v>
      </c>
      <c r="AT108" s="226" t="s">
        <v>153</v>
      </c>
      <c r="AU108" s="226" t="s">
        <v>85</v>
      </c>
      <c r="AY108" s="20" t="s">
        <v>151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83</v>
      </c>
      <c r="BK108" s="227">
        <f>ROUND(I108*H108,2)</f>
        <v>0</v>
      </c>
      <c r="BL108" s="20" t="s">
        <v>158</v>
      </c>
      <c r="BM108" s="226" t="s">
        <v>859</v>
      </c>
    </row>
    <row r="109" s="2" customFormat="1">
      <c r="A109" s="41"/>
      <c r="B109" s="42"/>
      <c r="C109" s="43"/>
      <c r="D109" s="228" t="s">
        <v>160</v>
      </c>
      <c r="E109" s="43"/>
      <c r="F109" s="229" t="s">
        <v>860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160</v>
      </c>
      <c r="AU109" s="20" t="s">
        <v>85</v>
      </c>
    </row>
    <row r="110" s="13" customFormat="1">
      <c r="A110" s="13"/>
      <c r="B110" s="233"/>
      <c r="C110" s="234"/>
      <c r="D110" s="235" t="s">
        <v>173</v>
      </c>
      <c r="E110" s="236" t="s">
        <v>19</v>
      </c>
      <c r="F110" s="237" t="s">
        <v>861</v>
      </c>
      <c r="G110" s="234"/>
      <c r="H110" s="238">
        <v>2.7000000000000002</v>
      </c>
      <c r="I110" s="239"/>
      <c r="J110" s="234"/>
      <c r="K110" s="234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173</v>
      </c>
      <c r="AU110" s="244" t="s">
        <v>85</v>
      </c>
      <c r="AV110" s="13" t="s">
        <v>85</v>
      </c>
      <c r="AW110" s="13" t="s">
        <v>36</v>
      </c>
      <c r="AX110" s="13" t="s">
        <v>83</v>
      </c>
      <c r="AY110" s="244" t="s">
        <v>151</v>
      </c>
    </row>
    <row r="111" s="2" customFormat="1" ht="37.8" customHeight="1">
      <c r="A111" s="41"/>
      <c r="B111" s="42"/>
      <c r="C111" s="215" t="s">
        <v>197</v>
      </c>
      <c r="D111" s="215" t="s">
        <v>153</v>
      </c>
      <c r="E111" s="216" t="s">
        <v>191</v>
      </c>
      <c r="F111" s="217" t="s">
        <v>192</v>
      </c>
      <c r="G111" s="218" t="s">
        <v>193</v>
      </c>
      <c r="H111" s="219">
        <v>347.45699999999999</v>
      </c>
      <c r="I111" s="220"/>
      <c r="J111" s="221">
        <f>ROUND(I111*H111,2)</f>
        <v>0</v>
      </c>
      <c r="K111" s="217" t="s">
        <v>157</v>
      </c>
      <c r="L111" s="47"/>
      <c r="M111" s="222" t="s">
        <v>19</v>
      </c>
      <c r="N111" s="223" t="s">
        <v>46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158</v>
      </c>
      <c r="AT111" s="226" t="s">
        <v>153</v>
      </c>
      <c r="AU111" s="226" t="s">
        <v>85</v>
      </c>
      <c r="AY111" s="20" t="s">
        <v>151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83</v>
      </c>
      <c r="BK111" s="227">
        <f>ROUND(I111*H111,2)</f>
        <v>0</v>
      </c>
      <c r="BL111" s="20" t="s">
        <v>158</v>
      </c>
      <c r="BM111" s="226" t="s">
        <v>862</v>
      </c>
    </row>
    <row r="112" s="2" customFormat="1">
      <c r="A112" s="41"/>
      <c r="B112" s="42"/>
      <c r="C112" s="43"/>
      <c r="D112" s="228" t="s">
        <v>160</v>
      </c>
      <c r="E112" s="43"/>
      <c r="F112" s="229" t="s">
        <v>195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160</v>
      </c>
      <c r="AU112" s="20" t="s">
        <v>85</v>
      </c>
    </row>
    <row r="113" s="13" customFormat="1">
      <c r="A113" s="13"/>
      <c r="B113" s="233"/>
      <c r="C113" s="234"/>
      <c r="D113" s="235" t="s">
        <v>173</v>
      </c>
      <c r="E113" s="236" t="s">
        <v>19</v>
      </c>
      <c r="F113" s="237" t="s">
        <v>863</v>
      </c>
      <c r="G113" s="234"/>
      <c r="H113" s="238">
        <v>347.45699999999999</v>
      </c>
      <c r="I113" s="239"/>
      <c r="J113" s="234"/>
      <c r="K113" s="234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173</v>
      </c>
      <c r="AU113" s="244" t="s">
        <v>85</v>
      </c>
      <c r="AV113" s="13" t="s">
        <v>85</v>
      </c>
      <c r="AW113" s="13" t="s">
        <v>36</v>
      </c>
      <c r="AX113" s="13" t="s">
        <v>83</v>
      </c>
      <c r="AY113" s="244" t="s">
        <v>151</v>
      </c>
    </row>
    <row r="114" s="2" customFormat="1" ht="44.25" customHeight="1">
      <c r="A114" s="41"/>
      <c r="B114" s="42"/>
      <c r="C114" s="215" t="s">
        <v>204</v>
      </c>
      <c r="D114" s="215" t="s">
        <v>153</v>
      </c>
      <c r="E114" s="216" t="s">
        <v>864</v>
      </c>
      <c r="F114" s="217" t="s">
        <v>865</v>
      </c>
      <c r="G114" s="218" t="s">
        <v>193</v>
      </c>
      <c r="H114" s="219">
        <v>97.829999999999998</v>
      </c>
      <c r="I114" s="220"/>
      <c r="J114" s="221">
        <f>ROUND(I114*H114,2)</f>
        <v>0</v>
      </c>
      <c r="K114" s="217" t="s">
        <v>157</v>
      </c>
      <c r="L114" s="47"/>
      <c r="M114" s="222" t="s">
        <v>19</v>
      </c>
      <c r="N114" s="223" t="s">
        <v>46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158</v>
      </c>
      <c r="AT114" s="226" t="s">
        <v>153</v>
      </c>
      <c r="AU114" s="226" t="s">
        <v>85</v>
      </c>
      <c r="AY114" s="20" t="s">
        <v>151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83</v>
      </c>
      <c r="BK114" s="227">
        <f>ROUND(I114*H114,2)</f>
        <v>0</v>
      </c>
      <c r="BL114" s="20" t="s">
        <v>158</v>
      </c>
      <c r="BM114" s="226" t="s">
        <v>866</v>
      </c>
    </row>
    <row r="115" s="2" customFormat="1">
      <c r="A115" s="41"/>
      <c r="B115" s="42"/>
      <c r="C115" s="43"/>
      <c r="D115" s="228" t="s">
        <v>160</v>
      </c>
      <c r="E115" s="43"/>
      <c r="F115" s="229" t="s">
        <v>867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160</v>
      </c>
      <c r="AU115" s="20" t="s">
        <v>85</v>
      </c>
    </row>
    <row r="116" s="13" customFormat="1">
      <c r="A116" s="13"/>
      <c r="B116" s="233"/>
      <c r="C116" s="234"/>
      <c r="D116" s="235" t="s">
        <v>173</v>
      </c>
      <c r="E116" s="236" t="s">
        <v>19</v>
      </c>
      <c r="F116" s="237" t="s">
        <v>868</v>
      </c>
      <c r="G116" s="234"/>
      <c r="H116" s="238">
        <v>63.630000000000003</v>
      </c>
      <c r="I116" s="239"/>
      <c r="J116" s="234"/>
      <c r="K116" s="234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173</v>
      </c>
      <c r="AU116" s="244" t="s">
        <v>85</v>
      </c>
      <c r="AV116" s="13" t="s">
        <v>85</v>
      </c>
      <c r="AW116" s="13" t="s">
        <v>36</v>
      </c>
      <c r="AX116" s="13" t="s">
        <v>75</v>
      </c>
      <c r="AY116" s="244" t="s">
        <v>151</v>
      </c>
    </row>
    <row r="117" s="13" customFormat="1">
      <c r="A117" s="13"/>
      <c r="B117" s="233"/>
      <c r="C117" s="234"/>
      <c r="D117" s="235" t="s">
        <v>173</v>
      </c>
      <c r="E117" s="236" t="s">
        <v>19</v>
      </c>
      <c r="F117" s="237" t="s">
        <v>869</v>
      </c>
      <c r="G117" s="234"/>
      <c r="H117" s="238">
        <v>11.880000000000001</v>
      </c>
      <c r="I117" s="239"/>
      <c r="J117" s="234"/>
      <c r="K117" s="234"/>
      <c r="L117" s="240"/>
      <c r="M117" s="241"/>
      <c r="N117" s="242"/>
      <c r="O117" s="242"/>
      <c r="P117" s="242"/>
      <c r="Q117" s="242"/>
      <c r="R117" s="242"/>
      <c r="S117" s="242"/>
      <c r="T117" s="24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173</v>
      </c>
      <c r="AU117" s="244" t="s">
        <v>85</v>
      </c>
      <c r="AV117" s="13" t="s">
        <v>85</v>
      </c>
      <c r="AW117" s="13" t="s">
        <v>36</v>
      </c>
      <c r="AX117" s="13" t="s">
        <v>75</v>
      </c>
      <c r="AY117" s="244" t="s">
        <v>151</v>
      </c>
    </row>
    <row r="118" s="13" customFormat="1">
      <c r="A118" s="13"/>
      <c r="B118" s="233"/>
      <c r="C118" s="234"/>
      <c r="D118" s="235" t="s">
        <v>173</v>
      </c>
      <c r="E118" s="236" t="s">
        <v>19</v>
      </c>
      <c r="F118" s="237" t="s">
        <v>870</v>
      </c>
      <c r="G118" s="234"/>
      <c r="H118" s="238">
        <v>16.379999999999999</v>
      </c>
      <c r="I118" s="239"/>
      <c r="J118" s="234"/>
      <c r="K118" s="234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173</v>
      </c>
      <c r="AU118" s="244" t="s">
        <v>85</v>
      </c>
      <c r="AV118" s="13" t="s">
        <v>85</v>
      </c>
      <c r="AW118" s="13" t="s">
        <v>36</v>
      </c>
      <c r="AX118" s="13" t="s">
        <v>75</v>
      </c>
      <c r="AY118" s="244" t="s">
        <v>151</v>
      </c>
    </row>
    <row r="119" s="13" customFormat="1">
      <c r="A119" s="13"/>
      <c r="B119" s="233"/>
      <c r="C119" s="234"/>
      <c r="D119" s="235" t="s">
        <v>173</v>
      </c>
      <c r="E119" s="236" t="s">
        <v>19</v>
      </c>
      <c r="F119" s="237" t="s">
        <v>871</v>
      </c>
      <c r="G119" s="234"/>
      <c r="H119" s="238">
        <v>5.9400000000000004</v>
      </c>
      <c r="I119" s="239"/>
      <c r="J119" s="234"/>
      <c r="K119" s="234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173</v>
      </c>
      <c r="AU119" s="244" t="s">
        <v>85</v>
      </c>
      <c r="AV119" s="13" t="s">
        <v>85</v>
      </c>
      <c r="AW119" s="13" t="s">
        <v>36</v>
      </c>
      <c r="AX119" s="13" t="s">
        <v>75</v>
      </c>
      <c r="AY119" s="244" t="s">
        <v>151</v>
      </c>
    </row>
    <row r="120" s="14" customFormat="1">
      <c r="A120" s="14"/>
      <c r="B120" s="245"/>
      <c r="C120" s="246"/>
      <c r="D120" s="235" t="s">
        <v>173</v>
      </c>
      <c r="E120" s="247" t="s">
        <v>19</v>
      </c>
      <c r="F120" s="248" t="s">
        <v>177</v>
      </c>
      <c r="G120" s="246"/>
      <c r="H120" s="249">
        <v>97.829999999999998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5" t="s">
        <v>173</v>
      </c>
      <c r="AU120" s="255" t="s">
        <v>85</v>
      </c>
      <c r="AV120" s="14" t="s">
        <v>158</v>
      </c>
      <c r="AW120" s="14" t="s">
        <v>36</v>
      </c>
      <c r="AX120" s="14" t="s">
        <v>83</v>
      </c>
      <c r="AY120" s="255" t="s">
        <v>151</v>
      </c>
    </row>
    <row r="121" s="2" customFormat="1" ht="44.25" customHeight="1">
      <c r="A121" s="41"/>
      <c r="B121" s="42"/>
      <c r="C121" s="215" t="s">
        <v>211</v>
      </c>
      <c r="D121" s="215" t="s">
        <v>153</v>
      </c>
      <c r="E121" s="216" t="s">
        <v>205</v>
      </c>
      <c r="F121" s="217" t="s">
        <v>206</v>
      </c>
      <c r="G121" s="218" t="s">
        <v>193</v>
      </c>
      <c r="H121" s="219">
        <v>76.090000000000003</v>
      </c>
      <c r="I121" s="220"/>
      <c r="J121" s="221">
        <f>ROUND(I121*H121,2)</f>
        <v>0</v>
      </c>
      <c r="K121" s="217" t="s">
        <v>157</v>
      </c>
      <c r="L121" s="47"/>
      <c r="M121" s="222" t="s">
        <v>19</v>
      </c>
      <c r="N121" s="223" t="s">
        <v>46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158</v>
      </c>
      <c r="AT121" s="226" t="s">
        <v>153</v>
      </c>
      <c r="AU121" s="226" t="s">
        <v>85</v>
      </c>
      <c r="AY121" s="20" t="s">
        <v>151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83</v>
      </c>
      <c r="BK121" s="227">
        <f>ROUND(I121*H121,2)</f>
        <v>0</v>
      </c>
      <c r="BL121" s="20" t="s">
        <v>158</v>
      </c>
      <c r="BM121" s="226" t="s">
        <v>872</v>
      </c>
    </row>
    <row r="122" s="2" customFormat="1">
      <c r="A122" s="41"/>
      <c r="B122" s="42"/>
      <c r="C122" s="43"/>
      <c r="D122" s="228" t="s">
        <v>160</v>
      </c>
      <c r="E122" s="43"/>
      <c r="F122" s="229" t="s">
        <v>208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160</v>
      </c>
      <c r="AU122" s="20" t="s">
        <v>85</v>
      </c>
    </row>
    <row r="123" s="13" customFormat="1">
      <c r="A123" s="13"/>
      <c r="B123" s="233"/>
      <c r="C123" s="234"/>
      <c r="D123" s="235" t="s">
        <v>173</v>
      </c>
      <c r="E123" s="236" t="s">
        <v>19</v>
      </c>
      <c r="F123" s="237" t="s">
        <v>873</v>
      </c>
      <c r="G123" s="234"/>
      <c r="H123" s="238">
        <v>49.490000000000002</v>
      </c>
      <c r="I123" s="239"/>
      <c r="J123" s="234"/>
      <c r="K123" s="234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173</v>
      </c>
      <c r="AU123" s="244" t="s">
        <v>85</v>
      </c>
      <c r="AV123" s="13" t="s">
        <v>85</v>
      </c>
      <c r="AW123" s="13" t="s">
        <v>36</v>
      </c>
      <c r="AX123" s="13" t="s">
        <v>75</v>
      </c>
      <c r="AY123" s="244" t="s">
        <v>151</v>
      </c>
    </row>
    <row r="124" s="13" customFormat="1">
      <c r="A124" s="13"/>
      <c r="B124" s="233"/>
      <c r="C124" s="234"/>
      <c r="D124" s="235" t="s">
        <v>173</v>
      </c>
      <c r="E124" s="236" t="s">
        <v>19</v>
      </c>
      <c r="F124" s="237" t="s">
        <v>874</v>
      </c>
      <c r="G124" s="234"/>
      <c r="H124" s="238">
        <v>9.2400000000000002</v>
      </c>
      <c r="I124" s="239"/>
      <c r="J124" s="234"/>
      <c r="K124" s="234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173</v>
      </c>
      <c r="AU124" s="244" t="s">
        <v>85</v>
      </c>
      <c r="AV124" s="13" t="s">
        <v>85</v>
      </c>
      <c r="AW124" s="13" t="s">
        <v>36</v>
      </c>
      <c r="AX124" s="13" t="s">
        <v>75</v>
      </c>
      <c r="AY124" s="244" t="s">
        <v>151</v>
      </c>
    </row>
    <row r="125" s="13" customFormat="1">
      <c r="A125" s="13"/>
      <c r="B125" s="233"/>
      <c r="C125" s="234"/>
      <c r="D125" s="235" t="s">
        <v>173</v>
      </c>
      <c r="E125" s="236" t="s">
        <v>19</v>
      </c>
      <c r="F125" s="237" t="s">
        <v>875</v>
      </c>
      <c r="G125" s="234"/>
      <c r="H125" s="238">
        <v>12.74</v>
      </c>
      <c r="I125" s="239"/>
      <c r="J125" s="234"/>
      <c r="K125" s="234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173</v>
      </c>
      <c r="AU125" s="244" t="s">
        <v>85</v>
      </c>
      <c r="AV125" s="13" t="s">
        <v>85</v>
      </c>
      <c r="AW125" s="13" t="s">
        <v>36</v>
      </c>
      <c r="AX125" s="13" t="s">
        <v>75</v>
      </c>
      <c r="AY125" s="244" t="s">
        <v>151</v>
      </c>
    </row>
    <row r="126" s="13" customFormat="1">
      <c r="A126" s="13"/>
      <c r="B126" s="233"/>
      <c r="C126" s="234"/>
      <c r="D126" s="235" t="s">
        <v>173</v>
      </c>
      <c r="E126" s="236" t="s">
        <v>19</v>
      </c>
      <c r="F126" s="237" t="s">
        <v>876</v>
      </c>
      <c r="G126" s="234"/>
      <c r="H126" s="238">
        <v>4.6200000000000001</v>
      </c>
      <c r="I126" s="239"/>
      <c r="J126" s="234"/>
      <c r="K126" s="234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173</v>
      </c>
      <c r="AU126" s="244" t="s">
        <v>85</v>
      </c>
      <c r="AV126" s="13" t="s">
        <v>85</v>
      </c>
      <c r="AW126" s="13" t="s">
        <v>36</v>
      </c>
      <c r="AX126" s="13" t="s">
        <v>75</v>
      </c>
      <c r="AY126" s="244" t="s">
        <v>151</v>
      </c>
    </row>
    <row r="127" s="14" customFormat="1">
      <c r="A127" s="14"/>
      <c r="B127" s="245"/>
      <c r="C127" s="246"/>
      <c r="D127" s="235" t="s">
        <v>173</v>
      </c>
      <c r="E127" s="247" t="s">
        <v>19</v>
      </c>
      <c r="F127" s="248" t="s">
        <v>177</v>
      </c>
      <c r="G127" s="246"/>
      <c r="H127" s="249">
        <v>76.090000000000003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173</v>
      </c>
      <c r="AU127" s="255" t="s">
        <v>85</v>
      </c>
      <c r="AV127" s="14" t="s">
        <v>158</v>
      </c>
      <c r="AW127" s="14" t="s">
        <v>36</v>
      </c>
      <c r="AX127" s="14" t="s">
        <v>83</v>
      </c>
      <c r="AY127" s="255" t="s">
        <v>151</v>
      </c>
    </row>
    <row r="128" s="2" customFormat="1" ht="44.25" customHeight="1">
      <c r="A128" s="41"/>
      <c r="B128" s="42"/>
      <c r="C128" s="215" t="s">
        <v>218</v>
      </c>
      <c r="D128" s="215" t="s">
        <v>153</v>
      </c>
      <c r="E128" s="216" t="s">
        <v>212</v>
      </c>
      <c r="F128" s="217" t="s">
        <v>213</v>
      </c>
      <c r="G128" s="218" t="s">
        <v>193</v>
      </c>
      <c r="H128" s="219">
        <v>43.479999999999997</v>
      </c>
      <c r="I128" s="220"/>
      <c r="J128" s="221">
        <f>ROUND(I128*H128,2)</f>
        <v>0</v>
      </c>
      <c r="K128" s="217" t="s">
        <v>157</v>
      </c>
      <c r="L128" s="47"/>
      <c r="M128" s="222" t="s">
        <v>19</v>
      </c>
      <c r="N128" s="223" t="s">
        <v>46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158</v>
      </c>
      <c r="AT128" s="226" t="s">
        <v>153</v>
      </c>
      <c r="AU128" s="226" t="s">
        <v>85</v>
      </c>
      <c r="AY128" s="20" t="s">
        <v>151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83</v>
      </c>
      <c r="BK128" s="227">
        <f>ROUND(I128*H128,2)</f>
        <v>0</v>
      </c>
      <c r="BL128" s="20" t="s">
        <v>158</v>
      </c>
      <c r="BM128" s="226" t="s">
        <v>877</v>
      </c>
    </row>
    <row r="129" s="2" customFormat="1">
      <c r="A129" s="41"/>
      <c r="B129" s="42"/>
      <c r="C129" s="43"/>
      <c r="D129" s="228" t="s">
        <v>160</v>
      </c>
      <c r="E129" s="43"/>
      <c r="F129" s="229" t="s">
        <v>215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160</v>
      </c>
      <c r="AU129" s="20" t="s">
        <v>85</v>
      </c>
    </row>
    <row r="130" s="13" customFormat="1">
      <c r="A130" s="13"/>
      <c r="B130" s="233"/>
      <c r="C130" s="234"/>
      <c r="D130" s="235" t="s">
        <v>173</v>
      </c>
      <c r="E130" s="236" t="s">
        <v>19</v>
      </c>
      <c r="F130" s="237" t="s">
        <v>878</v>
      </c>
      <c r="G130" s="234"/>
      <c r="H130" s="238">
        <v>28.280000000000001</v>
      </c>
      <c r="I130" s="239"/>
      <c r="J130" s="234"/>
      <c r="K130" s="234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173</v>
      </c>
      <c r="AU130" s="244" t="s">
        <v>85</v>
      </c>
      <c r="AV130" s="13" t="s">
        <v>85</v>
      </c>
      <c r="AW130" s="13" t="s">
        <v>36</v>
      </c>
      <c r="AX130" s="13" t="s">
        <v>75</v>
      </c>
      <c r="AY130" s="244" t="s">
        <v>151</v>
      </c>
    </row>
    <row r="131" s="13" customFormat="1">
      <c r="A131" s="13"/>
      <c r="B131" s="233"/>
      <c r="C131" s="234"/>
      <c r="D131" s="235" t="s">
        <v>173</v>
      </c>
      <c r="E131" s="236" t="s">
        <v>19</v>
      </c>
      <c r="F131" s="237" t="s">
        <v>879</v>
      </c>
      <c r="G131" s="234"/>
      <c r="H131" s="238">
        <v>5.2800000000000002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173</v>
      </c>
      <c r="AU131" s="244" t="s">
        <v>85</v>
      </c>
      <c r="AV131" s="13" t="s">
        <v>85</v>
      </c>
      <c r="AW131" s="13" t="s">
        <v>36</v>
      </c>
      <c r="AX131" s="13" t="s">
        <v>75</v>
      </c>
      <c r="AY131" s="244" t="s">
        <v>151</v>
      </c>
    </row>
    <row r="132" s="13" customFormat="1">
      <c r="A132" s="13"/>
      <c r="B132" s="233"/>
      <c r="C132" s="234"/>
      <c r="D132" s="235" t="s">
        <v>173</v>
      </c>
      <c r="E132" s="236" t="s">
        <v>19</v>
      </c>
      <c r="F132" s="237" t="s">
        <v>880</v>
      </c>
      <c r="G132" s="234"/>
      <c r="H132" s="238">
        <v>7.2800000000000002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173</v>
      </c>
      <c r="AU132" s="244" t="s">
        <v>85</v>
      </c>
      <c r="AV132" s="13" t="s">
        <v>85</v>
      </c>
      <c r="AW132" s="13" t="s">
        <v>36</v>
      </c>
      <c r="AX132" s="13" t="s">
        <v>75</v>
      </c>
      <c r="AY132" s="244" t="s">
        <v>151</v>
      </c>
    </row>
    <row r="133" s="13" customFormat="1">
      <c r="A133" s="13"/>
      <c r="B133" s="233"/>
      <c r="C133" s="234"/>
      <c r="D133" s="235" t="s">
        <v>173</v>
      </c>
      <c r="E133" s="236" t="s">
        <v>19</v>
      </c>
      <c r="F133" s="237" t="s">
        <v>881</v>
      </c>
      <c r="G133" s="234"/>
      <c r="H133" s="238">
        <v>2.6400000000000001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173</v>
      </c>
      <c r="AU133" s="244" t="s">
        <v>85</v>
      </c>
      <c r="AV133" s="13" t="s">
        <v>85</v>
      </c>
      <c r="AW133" s="13" t="s">
        <v>36</v>
      </c>
      <c r="AX133" s="13" t="s">
        <v>75</v>
      </c>
      <c r="AY133" s="244" t="s">
        <v>151</v>
      </c>
    </row>
    <row r="134" s="14" customFormat="1">
      <c r="A134" s="14"/>
      <c r="B134" s="245"/>
      <c r="C134" s="246"/>
      <c r="D134" s="235" t="s">
        <v>173</v>
      </c>
      <c r="E134" s="247" t="s">
        <v>19</v>
      </c>
      <c r="F134" s="248" t="s">
        <v>177</v>
      </c>
      <c r="G134" s="246"/>
      <c r="H134" s="249">
        <v>43.479999999999997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173</v>
      </c>
      <c r="AU134" s="255" t="s">
        <v>85</v>
      </c>
      <c r="AV134" s="14" t="s">
        <v>158</v>
      </c>
      <c r="AW134" s="14" t="s">
        <v>36</v>
      </c>
      <c r="AX134" s="14" t="s">
        <v>83</v>
      </c>
      <c r="AY134" s="255" t="s">
        <v>151</v>
      </c>
    </row>
    <row r="135" s="2" customFormat="1" ht="49.05" customHeight="1">
      <c r="A135" s="41"/>
      <c r="B135" s="42"/>
      <c r="C135" s="215" t="s">
        <v>226</v>
      </c>
      <c r="D135" s="215" t="s">
        <v>153</v>
      </c>
      <c r="E135" s="216" t="s">
        <v>882</v>
      </c>
      <c r="F135" s="217" t="s">
        <v>883</v>
      </c>
      <c r="G135" s="218" t="s">
        <v>193</v>
      </c>
      <c r="H135" s="219">
        <v>2.9249999999999998</v>
      </c>
      <c r="I135" s="220"/>
      <c r="J135" s="221">
        <f>ROUND(I135*H135,2)</f>
        <v>0</v>
      </c>
      <c r="K135" s="217" t="s">
        <v>157</v>
      </c>
      <c r="L135" s="47"/>
      <c r="M135" s="222" t="s">
        <v>19</v>
      </c>
      <c r="N135" s="223" t="s">
        <v>46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158</v>
      </c>
      <c r="AT135" s="226" t="s">
        <v>153</v>
      </c>
      <c r="AU135" s="226" t="s">
        <v>85</v>
      </c>
      <c r="AY135" s="20" t="s">
        <v>151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83</v>
      </c>
      <c r="BK135" s="227">
        <f>ROUND(I135*H135,2)</f>
        <v>0</v>
      </c>
      <c r="BL135" s="20" t="s">
        <v>158</v>
      </c>
      <c r="BM135" s="226" t="s">
        <v>884</v>
      </c>
    </row>
    <row r="136" s="2" customFormat="1">
      <c r="A136" s="41"/>
      <c r="B136" s="42"/>
      <c r="C136" s="43"/>
      <c r="D136" s="228" t="s">
        <v>160</v>
      </c>
      <c r="E136" s="43"/>
      <c r="F136" s="229" t="s">
        <v>885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160</v>
      </c>
      <c r="AU136" s="20" t="s">
        <v>85</v>
      </c>
    </row>
    <row r="137" s="13" customFormat="1">
      <c r="A137" s="13"/>
      <c r="B137" s="233"/>
      <c r="C137" s="234"/>
      <c r="D137" s="235" t="s">
        <v>173</v>
      </c>
      <c r="E137" s="236" t="s">
        <v>19</v>
      </c>
      <c r="F137" s="237" t="s">
        <v>886</v>
      </c>
      <c r="G137" s="234"/>
      <c r="H137" s="238">
        <v>2.9249999999999998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173</v>
      </c>
      <c r="AU137" s="244" t="s">
        <v>85</v>
      </c>
      <c r="AV137" s="13" t="s">
        <v>85</v>
      </c>
      <c r="AW137" s="13" t="s">
        <v>36</v>
      </c>
      <c r="AX137" s="13" t="s">
        <v>83</v>
      </c>
      <c r="AY137" s="244" t="s">
        <v>151</v>
      </c>
    </row>
    <row r="138" s="2" customFormat="1" ht="55.5" customHeight="1">
      <c r="A138" s="41"/>
      <c r="B138" s="42"/>
      <c r="C138" s="215" t="s">
        <v>8</v>
      </c>
      <c r="D138" s="215" t="s">
        <v>153</v>
      </c>
      <c r="E138" s="216" t="s">
        <v>887</v>
      </c>
      <c r="F138" s="217" t="s">
        <v>888</v>
      </c>
      <c r="G138" s="218" t="s">
        <v>193</v>
      </c>
      <c r="H138" s="219">
        <v>683.947</v>
      </c>
      <c r="I138" s="220"/>
      <c r="J138" s="221">
        <f>ROUND(I138*H138,2)</f>
        <v>0</v>
      </c>
      <c r="K138" s="217" t="s">
        <v>157</v>
      </c>
      <c r="L138" s="47"/>
      <c r="M138" s="222" t="s">
        <v>19</v>
      </c>
      <c r="N138" s="223" t="s">
        <v>46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158</v>
      </c>
      <c r="AT138" s="226" t="s">
        <v>153</v>
      </c>
      <c r="AU138" s="226" t="s">
        <v>85</v>
      </c>
      <c r="AY138" s="20" t="s">
        <v>151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83</v>
      </c>
      <c r="BK138" s="227">
        <f>ROUND(I138*H138,2)</f>
        <v>0</v>
      </c>
      <c r="BL138" s="20" t="s">
        <v>158</v>
      </c>
      <c r="BM138" s="226" t="s">
        <v>889</v>
      </c>
    </row>
    <row r="139" s="2" customFormat="1">
      <c r="A139" s="41"/>
      <c r="B139" s="42"/>
      <c r="C139" s="43"/>
      <c r="D139" s="228" t="s">
        <v>160</v>
      </c>
      <c r="E139" s="43"/>
      <c r="F139" s="229" t="s">
        <v>890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160</v>
      </c>
      <c r="AU139" s="20" t="s">
        <v>85</v>
      </c>
    </row>
    <row r="140" s="13" customFormat="1">
      <c r="A140" s="13"/>
      <c r="B140" s="233"/>
      <c r="C140" s="234"/>
      <c r="D140" s="235" t="s">
        <v>173</v>
      </c>
      <c r="E140" s="236" t="s">
        <v>19</v>
      </c>
      <c r="F140" s="237" t="s">
        <v>891</v>
      </c>
      <c r="G140" s="234"/>
      <c r="H140" s="238">
        <v>422.28300000000002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173</v>
      </c>
      <c r="AU140" s="244" t="s">
        <v>85</v>
      </c>
      <c r="AV140" s="13" t="s">
        <v>85</v>
      </c>
      <c r="AW140" s="13" t="s">
        <v>36</v>
      </c>
      <c r="AX140" s="13" t="s">
        <v>75</v>
      </c>
      <c r="AY140" s="244" t="s">
        <v>151</v>
      </c>
    </row>
    <row r="141" s="13" customFormat="1">
      <c r="A141" s="13"/>
      <c r="B141" s="233"/>
      <c r="C141" s="234"/>
      <c r="D141" s="235" t="s">
        <v>173</v>
      </c>
      <c r="E141" s="236" t="s">
        <v>19</v>
      </c>
      <c r="F141" s="237" t="s">
        <v>892</v>
      </c>
      <c r="G141" s="234"/>
      <c r="H141" s="238">
        <v>115.31699999999999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173</v>
      </c>
      <c r="AU141" s="244" t="s">
        <v>85</v>
      </c>
      <c r="AV141" s="13" t="s">
        <v>85</v>
      </c>
      <c r="AW141" s="13" t="s">
        <v>36</v>
      </c>
      <c r="AX141" s="13" t="s">
        <v>75</v>
      </c>
      <c r="AY141" s="244" t="s">
        <v>151</v>
      </c>
    </row>
    <row r="142" s="13" customFormat="1">
      <c r="A142" s="13"/>
      <c r="B142" s="233"/>
      <c r="C142" s="234"/>
      <c r="D142" s="235" t="s">
        <v>173</v>
      </c>
      <c r="E142" s="236" t="s">
        <v>19</v>
      </c>
      <c r="F142" s="237" t="s">
        <v>893</v>
      </c>
      <c r="G142" s="234"/>
      <c r="H142" s="238">
        <v>110.869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173</v>
      </c>
      <c r="AU142" s="244" t="s">
        <v>85</v>
      </c>
      <c r="AV142" s="13" t="s">
        <v>85</v>
      </c>
      <c r="AW142" s="13" t="s">
        <v>36</v>
      </c>
      <c r="AX142" s="13" t="s">
        <v>75</v>
      </c>
      <c r="AY142" s="244" t="s">
        <v>151</v>
      </c>
    </row>
    <row r="143" s="13" customFormat="1">
      <c r="A143" s="13"/>
      <c r="B143" s="233"/>
      <c r="C143" s="234"/>
      <c r="D143" s="235" t="s">
        <v>173</v>
      </c>
      <c r="E143" s="236" t="s">
        <v>19</v>
      </c>
      <c r="F143" s="237" t="s">
        <v>894</v>
      </c>
      <c r="G143" s="234"/>
      <c r="H143" s="238">
        <v>35.478000000000002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173</v>
      </c>
      <c r="AU143" s="244" t="s">
        <v>85</v>
      </c>
      <c r="AV143" s="13" t="s">
        <v>85</v>
      </c>
      <c r="AW143" s="13" t="s">
        <v>36</v>
      </c>
      <c r="AX143" s="13" t="s">
        <v>75</v>
      </c>
      <c r="AY143" s="244" t="s">
        <v>151</v>
      </c>
    </row>
    <row r="144" s="14" customFormat="1">
      <c r="A144" s="14"/>
      <c r="B144" s="245"/>
      <c r="C144" s="246"/>
      <c r="D144" s="235" t="s">
        <v>173</v>
      </c>
      <c r="E144" s="247" t="s">
        <v>19</v>
      </c>
      <c r="F144" s="248" t="s">
        <v>177</v>
      </c>
      <c r="G144" s="246"/>
      <c r="H144" s="249">
        <v>683.947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173</v>
      </c>
      <c r="AU144" s="255" t="s">
        <v>85</v>
      </c>
      <c r="AV144" s="14" t="s">
        <v>158</v>
      </c>
      <c r="AW144" s="14" t="s">
        <v>36</v>
      </c>
      <c r="AX144" s="14" t="s">
        <v>83</v>
      </c>
      <c r="AY144" s="255" t="s">
        <v>151</v>
      </c>
    </row>
    <row r="145" s="2" customFormat="1" ht="49.05" customHeight="1">
      <c r="A145" s="41"/>
      <c r="B145" s="42"/>
      <c r="C145" s="215" t="s">
        <v>241</v>
      </c>
      <c r="D145" s="215" t="s">
        <v>153</v>
      </c>
      <c r="E145" s="216" t="s">
        <v>895</v>
      </c>
      <c r="F145" s="217" t="s">
        <v>896</v>
      </c>
      <c r="G145" s="218" t="s">
        <v>193</v>
      </c>
      <c r="H145" s="219">
        <v>531.95899999999995</v>
      </c>
      <c r="I145" s="220"/>
      <c r="J145" s="221">
        <f>ROUND(I145*H145,2)</f>
        <v>0</v>
      </c>
      <c r="K145" s="217" t="s">
        <v>157</v>
      </c>
      <c r="L145" s="47"/>
      <c r="M145" s="222" t="s">
        <v>19</v>
      </c>
      <c r="N145" s="223" t="s">
        <v>46</v>
      </c>
      <c r="O145" s="87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6" t="s">
        <v>158</v>
      </c>
      <c r="AT145" s="226" t="s">
        <v>153</v>
      </c>
      <c r="AU145" s="226" t="s">
        <v>85</v>
      </c>
      <c r="AY145" s="20" t="s">
        <v>151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20" t="s">
        <v>83</v>
      </c>
      <c r="BK145" s="227">
        <f>ROUND(I145*H145,2)</f>
        <v>0</v>
      </c>
      <c r="BL145" s="20" t="s">
        <v>158</v>
      </c>
      <c r="BM145" s="226" t="s">
        <v>897</v>
      </c>
    </row>
    <row r="146" s="2" customFormat="1">
      <c r="A146" s="41"/>
      <c r="B146" s="42"/>
      <c r="C146" s="43"/>
      <c r="D146" s="228" t="s">
        <v>160</v>
      </c>
      <c r="E146" s="43"/>
      <c r="F146" s="229" t="s">
        <v>898</v>
      </c>
      <c r="G146" s="43"/>
      <c r="H146" s="43"/>
      <c r="I146" s="230"/>
      <c r="J146" s="43"/>
      <c r="K146" s="43"/>
      <c r="L146" s="47"/>
      <c r="M146" s="231"/>
      <c r="N146" s="232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160</v>
      </c>
      <c r="AU146" s="20" t="s">
        <v>85</v>
      </c>
    </row>
    <row r="147" s="13" customFormat="1">
      <c r="A147" s="13"/>
      <c r="B147" s="233"/>
      <c r="C147" s="234"/>
      <c r="D147" s="235" t="s">
        <v>173</v>
      </c>
      <c r="E147" s="236" t="s">
        <v>19</v>
      </c>
      <c r="F147" s="237" t="s">
        <v>899</v>
      </c>
      <c r="G147" s="234"/>
      <c r="H147" s="238">
        <v>328.44299999999998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173</v>
      </c>
      <c r="AU147" s="244" t="s">
        <v>85</v>
      </c>
      <c r="AV147" s="13" t="s">
        <v>85</v>
      </c>
      <c r="AW147" s="13" t="s">
        <v>36</v>
      </c>
      <c r="AX147" s="13" t="s">
        <v>75</v>
      </c>
      <c r="AY147" s="244" t="s">
        <v>151</v>
      </c>
    </row>
    <row r="148" s="13" customFormat="1">
      <c r="A148" s="13"/>
      <c r="B148" s="233"/>
      <c r="C148" s="234"/>
      <c r="D148" s="235" t="s">
        <v>173</v>
      </c>
      <c r="E148" s="236" t="s">
        <v>19</v>
      </c>
      <c r="F148" s="237" t="s">
        <v>900</v>
      </c>
      <c r="G148" s="234"/>
      <c r="H148" s="238">
        <v>89.691000000000002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173</v>
      </c>
      <c r="AU148" s="244" t="s">
        <v>85</v>
      </c>
      <c r="AV148" s="13" t="s">
        <v>85</v>
      </c>
      <c r="AW148" s="13" t="s">
        <v>36</v>
      </c>
      <c r="AX148" s="13" t="s">
        <v>75</v>
      </c>
      <c r="AY148" s="244" t="s">
        <v>151</v>
      </c>
    </row>
    <row r="149" s="13" customFormat="1">
      <c r="A149" s="13"/>
      <c r="B149" s="233"/>
      <c r="C149" s="234"/>
      <c r="D149" s="235" t="s">
        <v>173</v>
      </c>
      <c r="E149" s="236" t="s">
        <v>19</v>
      </c>
      <c r="F149" s="237" t="s">
        <v>901</v>
      </c>
      <c r="G149" s="234"/>
      <c r="H149" s="238">
        <v>86.230999999999995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173</v>
      </c>
      <c r="AU149" s="244" t="s">
        <v>85</v>
      </c>
      <c r="AV149" s="13" t="s">
        <v>85</v>
      </c>
      <c r="AW149" s="13" t="s">
        <v>36</v>
      </c>
      <c r="AX149" s="13" t="s">
        <v>75</v>
      </c>
      <c r="AY149" s="244" t="s">
        <v>151</v>
      </c>
    </row>
    <row r="150" s="13" customFormat="1">
      <c r="A150" s="13"/>
      <c r="B150" s="233"/>
      <c r="C150" s="234"/>
      <c r="D150" s="235" t="s">
        <v>173</v>
      </c>
      <c r="E150" s="236" t="s">
        <v>19</v>
      </c>
      <c r="F150" s="237" t="s">
        <v>902</v>
      </c>
      <c r="G150" s="234"/>
      <c r="H150" s="238">
        <v>27.594000000000001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173</v>
      </c>
      <c r="AU150" s="244" t="s">
        <v>85</v>
      </c>
      <c r="AV150" s="13" t="s">
        <v>85</v>
      </c>
      <c r="AW150" s="13" t="s">
        <v>36</v>
      </c>
      <c r="AX150" s="13" t="s">
        <v>75</v>
      </c>
      <c r="AY150" s="244" t="s">
        <v>151</v>
      </c>
    </row>
    <row r="151" s="14" customFormat="1">
      <c r="A151" s="14"/>
      <c r="B151" s="245"/>
      <c r="C151" s="246"/>
      <c r="D151" s="235" t="s">
        <v>173</v>
      </c>
      <c r="E151" s="247" t="s">
        <v>19</v>
      </c>
      <c r="F151" s="248" t="s">
        <v>177</v>
      </c>
      <c r="G151" s="246"/>
      <c r="H151" s="249">
        <v>531.95899999999995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173</v>
      </c>
      <c r="AU151" s="255" t="s">
        <v>85</v>
      </c>
      <c r="AV151" s="14" t="s">
        <v>158</v>
      </c>
      <c r="AW151" s="14" t="s">
        <v>36</v>
      </c>
      <c r="AX151" s="14" t="s">
        <v>83</v>
      </c>
      <c r="AY151" s="255" t="s">
        <v>151</v>
      </c>
    </row>
    <row r="152" s="2" customFormat="1" ht="49.05" customHeight="1">
      <c r="A152" s="41"/>
      <c r="B152" s="42"/>
      <c r="C152" s="215" t="s">
        <v>247</v>
      </c>
      <c r="D152" s="215" t="s">
        <v>153</v>
      </c>
      <c r="E152" s="216" t="s">
        <v>234</v>
      </c>
      <c r="F152" s="217" t="s">
        <v>235</v>
      </c>
      <c r="G152" s="218" t="s">
        <v>193</v>
      </c>
      <c r="H152" s="219">
        <v>303.97699999999998</v>
      </c>
      <c r="I152" s="220"/>
      <c r="J152" s="221">
        <f>ROUND(I152*H152,2)</f>
        <v>0</v>
      </c>
      <c r="K152" s="217" t="s">
        <v>157</v>
      </c>
      <c r="L152" s="47"/>
      <c r="M152" s="222" t="s">
        <v>19</v>
      </c>
      <c r="N152" s="223" t="s">
        <v>46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158</v>
      </c>
      <c r="AT152" s="226" t="s">
        <v>153</v>
      </c>
      <c r="AU152" s="226" t="s">
        <v>85</v>
      </c>
      <c r="AY152" s="20" t="s">
        <v>151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83</v>
      </c>
      <c r="BK152" s="227">
        <f>ROUND(I152*H152,2)</f>
        <v>0</v>
      </c>
      <c r="BL152" s="20" t="s">
        <v>158</v>
      </c>
      <c r="BM152" s="226" t="s">
        <v>903</v>
      </c>
    </row>
    <row r="153" s="2" customFormat="1">
      <c r="A153" s="41"/>
      <c r="B153" s="42"/>
      <c r="C153" s="43"/>
      <c r="D153" s="228" t="s">
        <v>160</v>
      </c>
      <c r="E153" s="43"/>
      <c r="F153" s="229" t="s">
        <v>237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160</v>
      </c>
      <c r="AU153" s="20" t="s">
        <v>85</v>
      </c>
    </row>
    <row r="154" s="13" customFormat="1">
      <c r="A154" s="13"/>
      <c r="B154" s="233"/>
      <c r="C154" s="234"/>
      <c r="D154" s="235" t="s">
        <v>173</v>
      </c>
      <c r="E154" s="236" t="s">
        <v>19</v>
      </c>
      <c r="F154" s="237" t="s">
        <v>904</v>
      </c>
      <c r="G154" s="234"/>
      <c r="H154" s="238">
        <v>187.68199999999999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173</v>
      </c>
      <c r="AU154" s="244" t="s">
        <v>85</v>
      </c>
      <c r="AV154" s="13" t="s">
        <v>85</v>
      </c>
      <c r="AW154" s="13" t="s">
        <v>36</v>
      </c>
      <c r="AX154" s="13" t="s">
        <v>75</v>
      </c>
      <c r="AY154" s="244" t="s">
        <v>151</v>
      </c>
    </row>
    <row r="155" s="13" customFormat="1">
      <c r="A155" s="13"/>
      <c r="B155" s="233"/>
      <c r="C155" s="234"/>
      <c r="D155" s="235" t="s">
        <v>173</v>
      </c>
      <c r="E155" s="236" t="s">
        <v>19</v>
      </c>
      <c r="F155" s="237" t="s">
        <v>905</v>
      </c>
      <c r="G155" s="234"/>
      <c r="H155" s="238">
        <v>51.252000000000002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173</v>
      </c>
      <c r="AU155" s="244" t="s">
        <v>85</v>
      </c>
      <c r="AV155" s="13" t="s">
        <v>85</v>
      </c>
      <c r="AW155" s="13" t="s">
        <v>36</v>
      </c>
      <c r="AX155" s="13" t="s">
        <v>75</v>
      </c>
      <c r="AY155" s="244" t="s">
        <v>151</v>
      </c>
    </row>
    <row r="156" s="13" customFormat="1">
      <c r="A156" s="13"/>
      <c r="B156" s="233"/>
      <c r="C156" s="234"/>
      <c r="D156" s="235" t="s">
        <v>173</v>
      </c>
      <c r="E156" s="236" t="s">
        <v>19</v>
      </c>
      <c r="F156" s="237" t="s">
        <v>906</v>
      </c>
      <c r="G156" s="234"/>
      <c r="H156" s="238">
        <v>49.274999999999999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173</v>
      </c>
      <c r="AU156" s="244" t="s">
        <v>85</v>
      </c>
      <c r="AV156" s="13" t="s">
        <v>85</v>
      </c>
      <c r="AW156" s="13" t="s">
        <v>36</v>
      </c>
      <c r="AX156" s="13" t="s">
        <v>75</v>
      </c>
      <c r="AY156" s="244" t="s">
        <v>151</v>
      </c>
    </row>
    <row r="157" s="13" customFormat="1">
      <c r="A157" s="13"/>
      <c r="B157" s="233"/>
      <c r="C157" s="234"/>
      <c r="D157" s="235" t="s">
        <v>173</v>
      </c>
      <c r="E157" s="236" t="s">
        <v>19</v>
      </c>
      <c r="F157" s="237" t="s">
        <v>907</v>
      </c>
      <c r="G157" s="234"/>
      <c r="H157" s="238">
        <v>15.768000000000001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173</v>
      </c>
      <c r="AU157" s="244" t="s">
        <v>85</v>
      </c>
      <c r="AV157" s="13" t="s">
        <v>85</v>
      </c>
      <c r="AW157" s="13" t="s">
        <v>36</v>
      </c>
      <c r="AX157" s="13" t="s">
        <v>75</v>
      </c>
      <c r="AY157" s="244" t="s">
        <v>151</v>
      </c>
    </row>
    <row r="158" s="14" customFormat="1">
      <c r="A158" s="14"/>
      <c r="B158" s="245"/>
      <c r="C158" s="246"/>
      <c r="D158" s="235" t="s">
        <v>173</v>
      </c>
      <c r="E158" s="247" t="s">
        <v>19</v>
      </c>
      <c r="F158" s="248" t="s">
        <v>177</v>
      </c>
      <c r="G158" s="246"/>
      <c r="H158" s="249">
        <v>303.97699999999998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173</v>
      </c>
      <c r="AU158" s="255" t="s">
        <v>85</v>
      </c>
      <c r="AV158" s="14" t="s">
        <v>158</v>
      </c>
      <c r="AW158" s="14" t="s">
        <v>36</v>
      </c>
      <c r="AX158" s="14" t="s">
        <v>83</v>
      </c>
      <c r="AY158" s="255" t="s">
        <v>151</v>
      </c>
    </row>
    <row r="159" s="2" customFormat="1" ht="24.15" customHeight="1">
      <c r="A159" s="41"/>
      <c r="B159" s="42"/>
      <c r="C159" s="215" t="s">
        <v>253</v>
      </c>
      <c r="D159" s="215" t="s">
        <v>153</v>
      </c>
      <c r="E159" s="216" t="s">
        <v>254</v>
      </c>
      <c r="F159" s="217" t="s">
        <v>255</v>
      </c>
      <c r="G159" s="218" t="s">
        <v>256</v>
      </c>
      <c r="H159" s="219">
        <v>1093</v>
      </c>
      <c r="I159" s="220"/>
      <c r="J159" s="221">
        <f>ROUND(I159*H159,2)</f>
        <v>0</v>
      </c>
      <c r="K159" s="217" t="s">
        <v>157</v>
      </c>
      <c r="L159" s="47"/>
      <c r="M159" s="222" t="s">
        <v>19</v>
      </c>
      <c r="N159" s="223" t="s">
        <v>46</v>
      </c>
      <c r="O159" s="87"/>
      <c r="P159" s="224">
        <f>O159*H159</f>
        <v>0</v>
      </c>
      <c r="Q159" s="224">
        <v>0.00199</v>
      </c>
      <c r="R159" s="224">
        <f>Q159*H159</f>
        <v>2.1750699999999998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158</v>
      </c>
      <c r="AT159" s="226" t="s">
        <v>153</v>
      </c>
      <c r="AU159" s="226" t="s">
        <v>85</v>
      </c>
      <c r="AY159" s="20" t="s">
        <v>151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83</v>
      </c>
      <c r="BK159" s="227">
        <f>ROUND(I159*H159,2)</f>
        <v>0</v>
      </c>
      <c r="BL159" s="20" t="s">
        <v>158</v>
      </c>
      <c r="BM159" s="226" t="s">
        <v>908</v>
      </c>
    </row>
    <row r="160" s="2" customFormat="1">
      <c r="A160" s="41"/>
      <c r="B160" s="42"/>
      <c r="C160" s="43"/>
      <c r="D160" s="228" t="s">
        <v>160</v>
      </c>
      <c r="E160" s="43"/>
      <c r="F160" s="229" t="s">
        <v>258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160</v>
      </c>
      <c r="AU160" s="20" t="s">
        <v>85</v>
      </c>
    </row>
    <row r="161" s="13" customFormat="1">
      <c r="A161" s="13"/>
      <c r="B161" s="233"/>
      <c r="C161" s="234"/>
      <c r="D161" s="235" t="s">
        <v>173</v>
      </c>
      <c r="E161" s="236" t="s">
        <v>19</v>
      </c>
      <c r="F161" s="237" t="s">
        <v>909</v>
      </c>
      <c r="G161" s="234"/>
      <c r="H161" s="238">
        <v>444.60000000000002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173</v>
      </c>
      <c r="AU161" s="244" t="s">
        <v>85</v>
      </c>
      <c r="AV161" s="13" t="s">
        <v>85</v>
      </c>
      <c r="AW161" s="13" t="s">
        <v>36</v>
      </c>
      <c r="AX161" s="13" t="s">
        <v>75</v>
      </c>
      <c r="AY161" s="244" t="s">
        <v>151</v>
      </c>
    </row>
    <row r="162" s="13" customFormat="1">
      <c r="A162" s="13"/>
      <c r="B162" s="233"/>
      <c r="C162" s="234"/>
      <c r="D162" s="235" t="s">
        <v>173</v>
      </c>
      <c r="E162" s="236" t="s">
        <v>19</v>
      </c>
      <c r="F162" s="237" t="s">
        <v>910</v>
      </c>
      <c r="G162" s="234"/>
      <c r="H162" s="238">
        <v>538.20000000000005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173</v>
      </c>
      <c r="AU162" s="244" t="s">
        <v>85</v>
      </c>
      <c r="AV162" s="13" t="s">
        <v>85</v>
      </c>
      <c r="AW162" s="13" t="s">
        <v>36</v>
      </c>
      <c r="AX162" s="13" t="s">
        <v>75</v>
      </c>
      <c r="AY162" s="244" t="s">
        <v>151</v>
      </c>
    </row>
    <row r="163" s="13" customFormat="1">
      <c r="A163" s="13"/>
      <c r="B163" s="233"/>
      <c r="C163" s="234"/>
      <c r="D163" s="235" t="s">
        <v>173</v>
      </c>
      <c r="E163" s="236" t="s">
        <v>19</v>
      </c>
      <c r="F163" s="237" t="s">
        <v>911</v>
      </c>
      <c r="G163" s="234"/>
      <c r="H163" s="238">
        <v>110.2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173</v>
      </c>
      <c r="AU163" s="244" t="s">
        <v>85</v>
      </c>
      <c r="AV163" s="13" t="s">
        <v>85</v>
      </c>
      <c r="AW163" s="13" t="s">
        <v>36</v>
      </c>
      <c r="AX163" s="13" t="s">
        <v>75</v>
      </c>
      <c r="AY163" s="244" t="s">
        <v>151</v>
      </c>
    </row>
    <row r="164" s="14" customFormat="1">
      <c r="A164" s="14"/>
      <c r="B164" s="245"/>
      <c r="C164" s="246"/>
      <c r="D164" s="235" t="s">
        <v>173</v>
      </c>
      <c r="E164" s="247" t="s">
        <v>19</v>
      </c>
      <c r="F164" s="248" t="s">
        <v>177</v>
      </c>
      <c r="G164" s="246"/>
      <c r="H164" s="249">
        <v>1093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173</v>
      </c>
      <c r="AU164" s="255" t="s">
        <v>85</v>
      </c>
      <c r="AV164" s="14" t="s">
        <v>158</v>
      </c>
      <c r="AW164" s="14" t="s">
        <v>36</v>
      </c>
      <c r="AX164" s="14" t="s">
        <v>83</v>
      </c>
      <c r="AY164" s="255" t="s">
        <v>151</v>
      </c>
    </row>
    <row r="165" s="2" customFormat="1" ht="33" customHeight="1">
      <c r="A165" s="41"/>
      <c r="B165" s="42"/>
      <c r="C165" s="215" t="s">
        <v>262</v>
      </c>
      <c r="D165" s="215" t="s">
        <v>153</v>
      </c>
      <c r="E165" s="216" t="s">
        <v>263</v>
      </c>
      <c r="F165" s="217" t="s">
        <v>264</v>
      </c>
      <c r="G165" s="218" t="s">
        <v>256</v>
      </c>
      <c r="H165" s="219">
        <v>1328</v>
      </c>
      <c r="I165" s="220"/>
      <c r="J165" s="221">
        <f>ROUND(I165*H165,2)</f>
        <v>0</v>
      </c>
      <c r="K165" s="217" t="s">
        <v>157</v>
      </c>
      <c r="L165" s="47"/>
      <c r="M165" s="222" t="s">
        <v>19</v>
      </c>
      <c r="N165" s="223" t="s">
        <v>46</v>
      </c>
      <c r="O165" s="87"/>
      <c r="P165" s="224">
        <f>O165*H165</f>
        <v>0</v>
      </c>
      <c r="Q165" s="224">
        <v>0.0020100000000000001</v>
      </c>
      <c r="R165" s="224">
        <f>Q165*H165</f>
        <v>2.6692800000000001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158</v>
      </c>
      <c r="AT165" s="226" t="s">
        <v>153</v>
      </c>
      <c r="AU165" s="226" t="s">
        <v>85</v>
      </c>
      <c r="AY165" s="20" t="s">
        <v>151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83</v>
      </c>
      <c r="BK165" s="227">
        <f>ROUND(I165*H165,2)</f>
        <v>0</v>
      </c>
      <c r="BL165" s="20" t="s">
        <v>158</v>
      </c>
      <c r="BM165" s="226" t="s">
        <v>912</v>
      </c>
    </row>
    <row r="166" s="2" customFormat="1">
      <c r="A166" s="41"/>
      <c r="B166" s="42"/>
      <c r="C166" s="43"/>
      <c r="D166" s="228" t="s">
        <v>160</v>
      </c>
      <c r="E166" s="43"/>
      <c r="F166" s="229" t="s">
        <v>266</v>
      </c>
      <c r="G166" s="43"/>
      <c r="H166" s="43"/>
      <c r="I166" s="230"/>
      <c r="J166" s="43"/>
      <c r="K166" s="43"/>
      <c r="L166" s="47"/>
      <c r="M166" s="231"/>
      <c r="N166" s="232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160</v>
      </c>
      <c r="AU166" s="20" t="s">
        <v>85</v>
      </c>
    </row>
    <row r="167" s="13" customFormat="1">
      <c r="A167" s="13"/>
      <c r="B167" s="233"/>
      <c r="C167" s="234"/>
      <c r="D167" s="235" t="s">
        <v>173</v>
      </c>
      <c r="E167" s="236" t="s">
        <v>19</v>
      </c>
      <c r="F167" s="237" t="s">
        <v>913</v>
      </c>
      <c r="G167" s="234"/>
      <c r="H167" s="238">
        <v>991.25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173</v>
      </c>
      <c r="AU167" s="244" t="s">
        <v>85</v>
      </c>
      <c r="AV167" s="13" t="s">
        <v>85</v>
      </c>
      <c r="AW167" s="13" t="s">
        <v>36</v>
      </c>
      <c r="AX167" s="13" t="s">
        <v>75</v>
      </c>
      <c r="AY167" s="244" t="s">
        <v>151</v>
      </c>
    </row>
    <row r="168" s="13" customFormat="1">
      <c r="A168" s="13"/>
      <c r="B168" s="233"/>
      <c r="C168" s="234"/>
      <c r="D168" s="235" t="s">
        <v>173</v>
      </c>
      <c r="E168" s="236" t="s">
        <v>19</v>
      </c>
      <c r="F168" s="237" t="s">
        <v>914</v>
      </c>
      <c r="G168" s="234"/>
      <c r="H168" s="238">
        <v>336.75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173</v>
      </c>
      <c r="AU168" s="244" t="s">
        <v>85</v>
      </c>
      <c r="AV168" s="13" t="s">
        <v>85</v>
      </c>
      <c r="AW168" s="13" t="s">
        <v>36</v>
      </c>
      <c r="AX168" s="13" t="s">
        <v>75</v>
      </c>
      <c r="AY168" s="244" t="s">
        <v>151</v>
      </c>
    </row>
    <row r="169" s="14" customFormat="1">
      <c r="A169" s="14"/>
      <c r="B169" s="245"/>
      <c r="C169" s="246"/>
      <c r="D169" s="235" t="s">
        <v>173</v>
      </c>
      <c r="E169" s="247" t="s">
        <v>19</v>
      </c>
      <c r="F169" s="248" t="s">
        <v>177</v>
      </c>
      <c r="G169" s="246"/>
      <c r="H169" s="249">
        <v>1328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173</v>
      </c>
      <c r="AU169" s="255" t="s">
        <v>85</v>
      </c>
      <c r="AV169" s="14" t="s">
        <v>158</v>
      </c>
      <c r="AW169" s="14" t="s">
        <v>36</v>
      </c>
      <c r="AX169" s="14" t="s">
        <v>83</v>
      </c>
      <c r="AY169" s="255" t="s">
        <v>151</v>
      </c>
    </row>
    <row r="170" s="2" customFormat="1" ht="44.25" customHeight="1">
      <c r="A170" s="41"/>
      <c r="B170" s="42"/>
      <c r="C170" s="215" t="s">
        <v>268</v>
      </c>
      <c r="D170" s="215" t="s">
        <v>153</v>
      </c>
      <c r="E170" s="216" t="s">
        <v>269</v>
      </c>
      <c r="F170" s="217" t="s">
        <v>270</v>
      </c>
      <c r="G170" s="218" t="s">
        <v>256</v>
      </c>
      <c r="H170" s="219">
        <v>1093</v>
      </c>
      <c r="I170" s="220"/>
      <c r="J170" s="221">
        <f>ROUND(I170*H170,2)</f>
        <v>0</v>
      </c>
      <c r="K170" s="217" t="s">
        <v>157</v>
      </c>
      <c r="L170" s="47"/>
      <c r="M170" s="222" t="s">
        <v>19</v>
      </c>
      <c r="N170" s="223" t="s">
        <v>46</v>
      </c>
      <c r="O170" s="87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158</v>
      </c>
      <c r="AT170" s="226" t="s">
        <v>153</v>
      </c>
      <c r="AU170" s="226" t="s">
        <v>85</v>
      </c>
      <c r="AY170" s="20" t="s">
        <v>151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83</v>
      </c>
      <c r="BK170" s="227">
        <f>ROUND(I170*H170,2)</f>
        <v>0</v>
      </c>
      <c r="BL170" s="20" t="s">
        <v>158</v>
      </c>
      <c r="BM170" s="226" t="s">
        <v>915</v>
      </c>
    </row>
    <row r="171" s="2" customFormat="1">
      <c r="A171" s="41"/>
      <c r="B171" s="42"/>
      <c r="C171" s="43"/>
      <c r="D171" s="228" t="s">
        <v>160</v>
      </c>
      <c r="E171" s="43"/>
      <c r="F171" s="229" t="s">
        <v>272</v>
      </c>
      <c r="G171" s="43"/>
      <c r="H171" s="43"/>
      <c r="I171" s="230"/>
      <c r="J171" s="43"/>
      <c r="K171" s="43"/>
      <c r="L171" s="47"/>
      <c r="M171" s="231"/>
      <c r="N171" s="232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160</v>
      </c>
      <c r="AU171" s="20" t="s">
        <v>85</v>
      </c>
    </row>
    <row r="172" s="2" customFormat="1" ht="44.25" customHeight="1">
      <c r="A172" s="41"/>
      <c r="B172" s="42"/>
      <c r="C172" s="215" t="s">
        <v>273</v>
      </c>
      <c r="D172" s="215" t="s">
        <v>153</v>
      </c>
      <c r="E172" s="216" t="s">
        <v>274</v>
      </c>
      <c r="F172" s="217" t="s">
        <v>275</v>
      </c>
      <c r="G172" s="218" t="s">
        <v>256</v>
      </c>
      <c r="H172" s="219">
        <v>1328</v>
      </c>
      <c r="I172" s="220"/>
      <c r="J172" s="221">
        <f>ROUND(I172*H172,2)</f>
        <v>0</v>
      </c>
      <c r="K172" s="217" t="s">
        <v>157</v>
      </c>
      <c r="L172" s="47"/>
      <c r="M172" s="222" t="s">
        <v>19</v>
      </c>
      <c r="N172" s="223" t="s">
        <v>46</v>
      </c>
      <c r="O172" s="87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158</v>
      </c>
      <c r="AT172" s="226" t="s">
        <v>153</v>
      </c>
      <c r="AU172" s="226" t="s">
        <v>85</v>
      </c>
      <c r="AY172" s="20" t="s">
        <v>151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20" t="s">
        <v>83</v>
      </c>
      <c r="BK172" s="227">
        <f>ROUND(I172*H172,2)</f>
        <v>0</v>
      </c>
      <c r="BL172" s="20" t="s">
        <v>158</v>
      </c>
      <c r="BM172" s="226" t="s">
        <v>916</v>
      </c>
    </row>
    <row r="173" s="2" customFormat="1">
      <c r="A173" s="41"/>
      <c r="B173" s="42"/>
      <c r="C173" s="43"/>
      <c r="D173" s="228" t="s">
        <v>160</v>
      </c>
      <c r="E173" s="43"/>
      <c r="F173" s="229" t="s">
        <v>277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160</v>
      </c>
      <c r="AU173" s="20" t="s">
        <v>85</v>
      </c>
    </row>
    <row r="174" s="2" customFormat="1" ht="24.15" customHeight="1">
      <c r="A174" s="41"/>
      <c r="B174" s="42"/>
      <c r="C174" s="215" t="s">
        <v>278</v>
      </c>
      <c r="D174" s="215" t="s">
        <v>153</v>
      </c>
      <c r="E174" s="216" t="s">
        <v>279</v>
      </c>
      <c r="F174" s="217" t="s">
        <v>280</v>
      </c>
      <c r="G174" s="218" t="s">
        <v>256</v>
      </c>
      <c r="H174" s="219">
        <v>265.60000000000002</v>
      </c>
      <c r="I174" s="220"/>
      <c r="J174" s="221">
        <f>ROUND(I174*H174,2)</f>
        <v>0</v>
      </c>
      <c r="K174" s="217" t="s">
        <v>157</v>
      </c>
      <c r="L174" s="47"/>
      <c r="M174" s="222" t="s">
        <v>19</v>
      </c>
      <c r="N174" s="223" t="s">
        <v>46</v>
      </c>
      <c r="O174" s="87"/>
      <c r="P174" s="224">
        <f>O174*H174</f>
        <v>0</v>
      </c>
      <c r="Q174" s="224">
        <v>0.00149</v>
      </c>
      <c r="R174" s="224">
        <f>Q174*H174</f>
        <v>0.39574400000000004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158</v>
      </c>
      <c r="AT174" s="226" t="s">
        <v>153</v>
      </c>
      <c r="AU174" s="226" t="s">
        <v>85</v>
      </c>
      <c r="AY174" s="20" t="s">
        <v>151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83</v>
      </c>
      <c r="BK174" s="227">
        <f>ROUND(I174*H174,2)</f>
        <v>0</v>
      </c>
      <c r="BL174" s="20" t="s">
        <v>158</v>
      </c>
      <c r="BM174" s="226" t="s">
        <v>917</v>
      </c>
    </row>
    <row r="175" s="2" customFormat="1">
      <c r="A175" s="41"/>
      <c r="B175" s="42"/>
      <c r="C175" s="43"/>
      <c r="D175" s="228" t="s">
        <v>160</v>
      </c>
      <c r="E175" s="43"/>
      <c r="F175" s="229" t="s">
        <v>282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160</v>
      </c>
      <c r="AU175" s="20" t="s">
        <v>85</v>
      </c>
    </row>
    <row r="176" s="13" customFormat="1">
      <c r="A176" s="13"/>
      <c r="B176" s="233"/>
      <c r="C176" s="234"/>
      <c r="D176" s="235" t="s">
        <v>173</v>
      </c>
      <c r="E176" s="236" t="s">
        <v>19</v>
      </c>
      <c r="F176" s="237" t="s">
        <v>918</v>
      </c>
      <c r="G176" s="234"/>
      <c r="H176" s="238">
        <v>170.19999999999999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173</v>
      </c>
      <c r="AU176" s="244" t="s">
        <v>85</v>
      </c>
      <c r="AV176" s="13" t="s">
        <v>85</v>
      </c>
      <c r="AW176" s="13" t="s">
        <v>36</v>
      </c>
      <c r="AX176" s="13" t="s">
        <v>75</v>
      </c>
      <c r="AY176" s="244" t="s">
        <v>151</v>
      </c>
    </row>
    <row r="177" s="13" customFormat="1">
      <c r="A177" s="13"/>
      <c r="B177" s="233"/>
      <c r="C177" s="234"/>
      <c r="D177" s="235" t="s">
        <v>173</v>
      </c>
      <c r="E177" s="236" t="s">
        <v>19</v>
      </c>
      <c r="F177" s="237" t="s">
        <v>919</v>
      </c>
      <c r="G177" s="234"/>
      <c r="H177" s="238">
        <v>33.600000000000001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173</v>
      </c>
      <c r="AU177" s="244" t="s">
        <v>85</v>
      </c>
      <c r="AV177" s="13" t="s">
        <v>85</v>
      </c>
      <c r="AW177" s="13" t="s">
        <v>36</v>
      </c>
      <c r="AX177" s="13" t="s">
        <v>75</v>
      </c>
      <c r="AY177" s="244" t="s">
        <v>151</v>
      </c>
    </row>
    <row r="178" s="13" customFormat="1">
      <c r="A178" s="13"/>
      <c r="B178" s="233"/>
      <c r="C178" s="234"/>
      <c r="D178" s="235" t="s">
        <v>173</v>
      </c>
      <c r="E178" s="236" t="s">
        <v>19</v>
      </c>
      <c r="F178" s="237" t="s">
        <v>920</v>
      </c>
      <c r="G178" s="234"/>
      <c r="H178" s="238">
        <v>45.399999999999999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173</v>
      </c>
      <c r="AU178" s="244" t="s">
        <v>85</v>
      </c>
      <c r="AV178" s="13" t="s">
        <v>85</v>
      </c>
      <c r="AW178" s="13" t="s">
        <v>36</v>
      </c>
      <c r="AX178" s="13" t="s">
        <v>75</v>
      </c>
      <c r="AY178" s="244" t="s">
        <v>151</v>
      </c>
    </row>
    <row r="179" s="13" customFormat="1">
      <c r="A179" s="13"/>
      <c r="B179" s="233"/>
      <c r="C179" s="234"/>
      <c r="D179" s="235" t="s">
        <v>173</v>
      </c>
      <c r="E179" s="236" t="s">
        <v>19</v>
      </c>
      <c r="F179" s="237" t="s">
        <v>921</v>
      </c>
      <c r="G179" s="234"/>
      <c r="H179" s="238">
        <v>16.399999999999999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173</v>
      </c>
      <c r="AU179" s="244" t="s">
        <v>85</v>
      </c>
      <c r="AV179" s="13" t="s">
        <v>85</v>
      </c>
      <c r="AW179" s="13" t="s">
        <v>36</v>
      </c>
      <c r="AX179" s="13" t="s">
        <v>75</v>
      </c>
      <c r="AY179" s="244" t="s">
        <v>151</v>
      </c>
    </row>
    <row r="180" s="14" customFormat="1">
      <c r="A180" s="14"/>
      <c r="B180" s="245"/>
      <c r="C180" s="246"/>
      <c r="D180" s="235" t="s">
        <v>173</v>
      </c>
      <c r="E180" s="247" t="s">
        <v>19</v>
      </c>
      <c r="F180" s="248" t="s">
        <v>177</v>
      </c>
      <c r="G180" s="246"/>
      <c r="H180" s="249">
        <v>265.60000000000002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173</v>
      </c>
      <c r="AU180" s="255" t="s">
        <v>85</v>
      </c>
      <c r="AV180" s="14" t="s">
        <v>158</v>
      </c>
      <c r="AW180" s="14" t="s">
        <v>36</v>
      </c>
      <c r="AX180" s="14" t="s">
        <v>83</v>
      </c>
      <c r="AY180" s="255" t="s">
        <v>151</v>
      </c>
    </row>
    <row r="181" s="2" customFormat="1" ht="44.25" customHeight="1">
      <c r="A181" s="41"/>
      <c r="B181" s="42"/>
      <c r="C181" s="215" t="s">
        <v>285</v>
      </c>
      <c r="D181" s="215" t="s">
        <v>153</v>
      </c>
      <c r="E181" s="216" t="s">
        <v>291</v>
      </c>
      <c r="F181" s="217" t="s">
        <v>292</v>
      </c>
      <c r="G181" s="218" t="s">
        <v>256</v>
      </c>
      <c r="H181" s="219">
        <v>265.60000000000002</v>
      </c>
      <c r="I181" s="220"/>
      <c r="J181" s="221">
        <f>ROUND(I181*H181,2)</f>
        <v>0</v>
      </c>
      <c r="K181" s="217" t="s">
        <v>157</v>
      </c>
      <c r="L181" s="47"/>
      <c r="M181" s="222" t="s">
        <v>19</v>
      </c>
      <c r="N181" s="223" t="s">
        <v>46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158</v>
      </c>
      <c r="AT181" s="226" t="s">
        <v>153</v>
      </c>
      <c r="AU181" s="226" t="s">
        <v>85</v>
      </c>
      <c r="AY181" s="20" t="s">
        <v>151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83</v>
      </c>
      <c r="BK181" s="227">
        <f>ROUND(I181*H181,2)</f>
        <v>0</v>
      </c>
      <c r="BL181" s="20" t="s">
        <v>158</v>
      </c>
      <c r="BM181" s="226" t="s">
        <v>922</v>
      </c>
    </row>
    <row r="182" s="2" customFormat="1">
      <c r="A182" s="41"/>
      <c r="B182" s="42"/>
      <c r="C182" s="43"/>
      <c r="D182" s="228" t="s">
        <v>160</v>
      </c>
      <c r="E182" s="43"/>
      <c r="F182" s="229" t="s">
        <v>294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160</v>
      </c>
      <c r="AU182" s="20" t="s">
        <v>85</v>
      </c>
    </row>
    <row r="183" s="2" customFormat="1" ht="33" customHeight="1">
      <c r="A183" s="41"/>
      <c r="B183" s="42"/>
      <c r="C183" s="215" t="s">
        <v>7</v>
      </c>
      <c r="D183" s="215" t="s">
        <v>153</v>
      </c>
      <c r="E183" s="216" t="s">
        <v>301</v>
      </c>
      <c r="F183" s="217" t="s">
        <v>302</v>
      </c>
      <c r="G183" s="218" t="s">
        <v>193</v>
      </c>
      <c r="H183" s="219">
        <v>217.40000000000001</v>
      </c>
      <c r="I183" s="220"/>
      <c r="J183" s="221">
        <f>ROUND(I183*H183,2)</f>
        <v>0</v>
      </c>
      <c r="K183" s="217" t="s">
        <v>157</v>
      </c>
      <c r="L183" s="47"/>
      <c r="M183" s="222" t="s">
        <v>19</v>
      </c>
      <c r="N183" s="223" t="s">
        <v>46</v>
      </c>
      <c r="O183" s="87"/>
      <c r="P183" s="224">
        <f>O183*H183</f>
        <v>0</v>
      </c>
      <c r="Q183" s="224">
        <v>0.0013600000000000001</v>
      </c>
      <c r="R183" s="224">
        <f>Q183*H183</f>
        <v>0.29566400000000004</v>
      </c>
      <c r="S183" s="224">
        <v>0</v>
      </c>
      <c r="T183" s="225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6" t="s">
        <v>158</v>
      </c>
      <c r="AT183" s="226" t="s">
        <v>153</v>
      </c>
      <c r="AU183" s="226" t="s">
        <v>85</v>
      </c>
      <c r="AY183" s="20" t="s">
        <v>151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20" t="s">
        <v>83</v>
      </c>
      <c r="BK183" s="227">
        <f>ROUND(I183*H183,2)</f>
        <v>0</v>
      </c>
      <c r="BL183" s="20" t="s">
        <v>158</v>
      </c>
      <c r="BM183" s="226" t="s">
        <v>923</v>
      </c>
    </row>
    <row r="184" s="2" customFormat="1">
      <c r="A184" s="41"/>
      <c r="B184" s="42"/>
      <c r="C184" s="43"/>
      <c r="D184" s="228" t="s">
        <v>160</v>
      </c>
      <c r="E184" s="43"/>
      <c r="F184" s="229" t="s">
        <v>304</v>
      </c>
      <c r="G184" s="43"/>
      <c r="H184" s="43"/>
      <c r="I184" s="230"/>
      <c r="J184" s="43"/>
      <c r="K184" s="43"/>
      <c r="L184" s="47"/>
      <c r="M184" s="231"/>
      <c r="N184" s="232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160</v>
      </c>
      <c r="AU184" s="20" t="s">
        <v>85</v>
      </c>
    </row>
    <row r="185" s="2" customFormat="1" ht="37.8" customHeight="1">
      <c r="A185" s="41"/>
      <c r="B185" s="42"/>
      <c r="C185" s="215" t="s">
        <v>295</v>
      </c>
      <c r="D185" s="215" t="s">
        <v>153</v>
      </c>
      <c r="E185" s="216" t="s">
        <v>311</v>
      </c>
      <c r="F185" s="217" t="s">
        <v>312</v>
      </c>
      <c r="G185" s="218" t="s">
        <v>193</v>
      </c>
      <c r="H185" s="219">
        <v>217.40000000000001</v>
      </c>
      <c r="I185" s="220"/>
      <c r="J185" s="221">
        <f>ROUND(I185*H185,2)</f>
        <v>0</v>
      </c>
      <c r="K185" s="217" t="s">
        <v>157</v>
      </c>
      <c r="L185" s="47"/>
      <c r="M185" s="222" t="s">
        <v>19</v>
      </c>
      <c r="N185" s="223" t="s">
        <v>46</v>
      </c>
      <c r="O185" s="87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158</v>
      </c>
      <c r="AT185" s="226" t="s">
        <v>153</v>
      </c>
      <c r="AU185" s="226" t="s">
        <v>85</v>
      </c>
      <c r="AY185" s="20" t="s">
        <v>151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20" t="s">
        <v>83</v>
      </c>
      <c r="BK185" s="227">
        <f>ROUND(I185*H185,2)</f>
        <v>0</v>
      </c>
      <c r="BL185" s="20" t="s">
        <v>158</v>
      </c>
      <c r="BM185" s="226" t="s">
        <v>924</v>
      </c>
    </row>
    <row r="186" s="2" customFormat="1">
      <c r="A186" s="41"/>
      <c r="B186" s="42"/>
      <c r="C186" s="43"/>
      <c r="D186" s="228" t="s">
        <v>160</v>
      </c>
      <c r="E186" s="43"/>
      <c r="F186" s="229" t="s">
        <v>314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160</v>
      </c>
      <c r="AU186" s="20" t="s">
        <v>85</v>
      </c>
    </row>
    <row r="187" s="2" customFormat="1" ht="62.7" customHeight="1">
      <c r="A187" s="41"/>
      <c r="B187" s="42"/>
      <c r="C187" s="215" t="s">
        <v>300</v>
      </c>
      <c r="D187" s="215" t="s">
        <v>153</v>
      </c>
      <c r="E187" s="216" t="s">
        <v>321</v>
      </c>
      <c r="F187" s="217" t="s">
        <v>322</v>
      </c>
      <c r="G187" s="218" t="s">
        <v>193</v>
      </c>
      <c r="H187" s="219">
        <v>2073.8209999999999</v>
      </c>
      <c r="I187" s="220"/>
      <c r="J187" s="221">
        <f>ROUND(I187*H187,2)</f>
        <v>0</v>
      </c>
      <c r="K187" s="217" t="s">
        <v>157</v>
      </c>
      <c r="L187" s="47"/>
      <c r="M187" s="222" t="s">
        <v>19</v>
      </c>
      <c r="N187" s="223" t="s">
        <v>46</v>
      </c>
      <c r="O187" s="87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158</v>
      </c>
      <c r="AT187" s="226" t="s">
        <v>153</v>
      </c>
      <c r="AU187" s="226" t="s">
        <v>85</v>
      </c>
      <c r="AY187" s="20" t="s">
        <v>151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83</v>
      </c>
      <c r="BK187" s="227">
        <f>ROUND(I187*H187,2)</f>
        <v>0</v>
      </c>
      <c r="BL187" s="20" t="s">
        <v>158</v>
      </c>
      <c r="BM187" s="226" t="s">
        <v>925</v>
      </c>
    </row>
    <row r="188" s="2" customFormat="1">
      <c r="A188" s="41"/>
      <c r="B188" s="42"/>
      <c r="C188" s="43"/>
      <c r="D188" s="228" t="s">
        <v>160</v>
      </c>
      <c r="E188" s="43"/>
      <c r="F188" s="229" t="s">
        <v>324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160</v>
      </c>
      <c r="AU188" s="20" t="s">
        <v>85</v>
      </c>
    </row>
    <row r="189" s="13" customFormat="1">
      <c r="A189" s="13"/>
      <c r="B189" s="233"/>
      <c r="C189" s="234"/>
      <c r="D189" s="235" t="s">
        <v>173</v>
      </c>
      <c r="E189" s="236" t="s">
        <v>19</v>
      </c>
      <c r="F189" s="237" t="s">
        <v>926</v>
      </c>
      <c r="G189" s="234"/>
      <c r="H189" s="238">
        <v>612.28999999999996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173</v>
      </c>
      <c r="AU189" s="244" t="s">
        <v>85</v>
      </c>
      <c r="AV189" s="13" t="s">
        <v>85</v>
      </c>
      <c r="AW189" s="13" t="s">
        <v>36</v>
      </c>
      <c r="AX189" s="13" t="s">
        <v>75</v>
      </c>
      <c r="AY189" s="244" t="s">
        <v>151</v>
      </c>
    </row>
    <row r="190" s="13" customFormat="1">
      <c r="A190" s="13"/>
      <c r="B190" s="233"/>
      <c r="C190" s="234"/>
      <c r="D190" s="235" t="s">
        <v>173</v>
      </c>
      <c r="E190" s="236" t="s">
        <v>19</v>
      </c>
      <c r="F190" s="237" t="s">
        <v>927</v>
      </c>
      <c r="G190" s="234"/>
      <c r="H190" s="238">
        <v>-347.45699999999999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173</v>
      </c>
      <c r="AU190" s="244" t="s">
        <v>85</v>
      </c>
      <c r="AV190" s="13" t="s">
        <v>85</v>
      </c>
      <c r="AW190" s="13" t="s">
        <v>36</v>
      </c>
      <c r="AX190" s="13" t="s">
        <v>75</v>
      </c>
      <c r="AY190" s="244" t="s">
        <v>151</v>
      </c>
    </row>
    <row r="191" s="15" customFormat="1">
      <c r="A191" s="15"/>
      <c r="B191" s="256"/>
      <c r="C191" s="257"/>
      <c r="D191" s="235" t="s">
        <v>173</v>
      </c>
      <c r="E191" s="258" t="s">
        <v>19</v>
      </c>
      <c r="F191" s="259" t="s">
        <v>327</v>
      </c>
      <c r="G191" s="257"/>
      <c r="H191" s="260">
        <v>264.83300000000003</v>
      </c>
      <c r="I191" s="261"/>
      <c r="J191" s="257"/>
      <c r="K191" s="257"/>
      <c r="L191" s="262"/>
      <c r="M191" s="263"/>
      <c r="N191" s="264"/>
      <c r="O191" s="264"/>
      <c r="P191" s="264"/>
      <c r="Q191" s="264"/>
      <c r="R191" s="264"/>
      <c r="S191" s="264"/>
      <c r="T191" s="26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6" t="s">
        <v>173</v>
      </c>
      <c r="AU191" s="266" t="s">
        <v>85</v>
      </c>
      <c r="AV191" s="15" t="s">
        <v>167</v>
      </c>
      <c r="AW191" s="15" t="s">
        <v>36</v>
      </c>
      <c r="AX191" s="15" t="s">
        <v>75</v>
      </c>
      <c r="AY191" s="266" t="s">
        <v>151</v>
      </c>
    </row>
    <row r="192" s="13" customFormat="1">
      <c r="A192" s="13"/>
      <c r="B192" s="233"/>
      <c r="C192" s="234"/>
      <c r="D192" s="235" t="s">
        <v>173</v>
      </c>
      <c r="E192" s="236" t="s">
        <v>19</v>
      </c>
      <c r="F192" s="237" t="s">
        <v>928</v>
      </c>
      <c r="G192" s="234"/>
      <c r="H192" s="238">
        <v>904.49400000000003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173</v>
      </c>
      <c r="AU192" s="244" t="s">
        <v>85</v>
      </c>
      <c r="AV192" s="13" t="s">
        <v>85</v>
      </c>
      <c r="AW192" s="13" t="s">
        <v>36</v>
      </c>
      <c r="AX192" s="13" t="s">
        <v>75</v>
      </c>
      <c r="AY192" s="244" t="s">
        <v>151</v>
      </c>
    </row>
    <row r="193" s="13" customFormat="1">
      <c r="A193" s="13"/>
      <c r="B193" s="233"/>
      <c r="C193" s="234"/>
      <c r="D193" s="235" t="s">
        <v>173</v>
      </c>
      <c r="E193" s="236" t="s">
        <v>19</v>
      </c>
      <c r="F193" s="237" t="s">
        <v>929</v>
      </c>
      <c r="G193" s="234"/>
      <c r="H193" s="238">
        <v>904.49400000000003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173</v>
      </c>
      <c r="AU193" s="244" t="s">
        <v>85</v>
      </c>
      <c r="AV193" s="13" t="s">
        <v>85</v>
      </c>
      <c r="AW193" s="13" t="s">
        <v>36</v>
      </c>
      <c r="AX193" s="13" t="s">
        <v>75</v>
      </c>
      <c r="AY193" s="244" t="s">
        <v>151</v>
      </c>
    </row>
    <row r="194" s="14" customFormat="1">
      <c r="A194" s="14"/>
      <c r="B194" s="245"/>
      <c r="C194" s="246"/>
      <c r="D194" s="235" t="s">
        <v>173</v>
      </c>
      <c r="E194" s="247" t="s">
        <v>19</v>
      </c>
      <c r="F194" s="248" t="s">
        <v>177</v>
      </c>
      <c r="G194" s="246"/>
      <c r="H194" s="249">
        <v>2073.8209999999999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173</v>
      </c>
      <c r="AU194" s="255" t="s">
        <v>85</v>
      </c>
      <c r="AV194" s="14" t="s">
        <v>158</v>
      </c>
      <c r="AW194" s="14" t="s">
        <v>36</v>
      </c>
      <c r="AX194" s="14" t="s">
        <v>83</v>
      </c>
      <c r="AY194" s="255" t="s">
        <v>151</v>
      </c>
    </row>
    <row r="195" s="2" customFormat="1" ht="62.7" customHeight="1">
      <c r="A195" s="41"/>
      <c r="B195" s="42"/>
      <c r="C195" s="215" t="s">
        <v>305</v>
      </c>
      <c r="D195" s="215" t="s">
        <v>153</v>
      </c>
      <c r="E195" s="216" t="s">
        <v>331</v>
      </c>
      <c r="F195" s="217" t="s">
        <v>332</v>
      </c>
      <c r="G195" s="218" t="s">
        <v>193</v>
      </c>
      <c r="H195" s="219">
        <v>347.45699999999999</v>
      </c>
      <c r="I195" s="220"/>
      <c r="J195" s="221">
        <f>ROUND(I195*H195,2)</f>
        <v>0</v>
      </c>
      <c r="K195" s="217" t="s">
        <v>157</v>
      </c>
      <c r="L195" s="47"/>
      <c r="M195" s="222" t="s">
        <v>19</v>
      </c>
      <c r="N195" s="223" t="s">
        <v>46</v>
      </c>
      <c r="O195" s="87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158</v>
      </c>
      <c r="AT195" s="226" t="s">
        <v>153</v>
      </c>
      <c r="AU195" s="226" t="s">
        <v>85</v>
      </c>
      <c r="AY195" s="20" t="s">
        <v>151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83</v>
      </c>
      <c r="BK195" s="227">
        <f>ROUND(I195*H195,2)</f>
        <v>0</v>
      </c>
      <c r="BL195" s="20" t="s">
        <v>158</v>
      </c>
      <c r="BM195" s="226" t="s">
        <v>930</v>
      </c>
    </row>
    <row r="196" s="2" customFormat="1">
      <c r="A196" s="41"/>
      <c r="B196" s="42"/>
      <c r="C196" s="43"/>
      <c r="D196" s="228" t="s">
        <v>160</v>
      </c>
      <c r="E196" s="43"/>
      <c r="F196" s="229" t="s">
        <v>334</v>
      </c>
      <c r="G196" s="43"/>
      <c r="H196" s="43"/>
      <c r="I196" s="230"/>
      <c r="J196" s="43"/>
      <c r="K196" s="43"/>
      <c r="L196" s="47"/>
      <c r="M196" s="231"/>
      <c r="N196" s="232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160</v>
      </c>
      <c r="AU196" s="20" t="s">
        <v>85</v>
      </c>
    </row>
    <row r="197" s="2" customFormat="1" ht="44.25" customHeight="1">
      <c r="A197" s="41"/>
      <c r="B197" s="42"/>
      <c r="C197" s="215" t="s">
        <v>310</v>
      </c>
      <c r="D197" s="215" t="s">
        <v>153</v>
      </c>
      <c r="E197" s="216" t="s">
        <v>336</v>
      </c>
      <c r="F197" s="217" t="s">
        <v>337</v>
      </c>
      <c r="G197" s="218" t="s">
        <v>193</v>
      </c>
      <c r="H197" s="219">
        <v>904.49400000000003</v>
      </c>
      <c r="I197" s="220"/>
      <c r="J197" s="221">
        <f>ROUND(I197*H197,2)</f>
        <v>0</v>
      </c>
      <c r="K197" s="217" t="s">
        <v>157</v>
      </c>
      <c r="L197" s="47"/>
      <c r="M197" s="222" t="s">
        <v>19</v>
      </c>
      <c r="N197" s="223" t="s">
        <v>46</v>
      </c>
      <c r="O197" s="87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158</v>
      </c>
      <c r="AT197" s="226" t="s">
        <v>153</v>
      </c>
      <c r="AU197" s="226" t="s">
        <v>85</v>
      </c>
      <c r="AY197" s="20" t="s">
        <v>151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83</v>
      </c>
      <c r="BK197" s="227">
        <f>ROUND(I197*H197,2)</f>
        <v>0</v>
      </c>
      <c r="BL197" s="20" t="s">
        <v>158</v>
      </c>
      <c r="BM197" s="226" t="s">
        <v>931</v>
      </c>
    </row>
    <row r="198" s="2" customFormat="1">
      <c r="A198" s="41"/>
      <c r="B198" s="42"/>
      <c r="C198" s="43"/>
      <c r="D198" s="228" t="s">
        <v>160</v>
      </c>
      <c r="E198" s="43"/>
      <c r="F198" s="229" t="s">
        <v>339</v>
      </c>
      <c r="G198" s="43"/>
      <c r="H198" s="43"/>
      <c r="I198" s="230"/>
      <c r="J198" s="43"/>
      <c r="K198" s="43"/>
      <c r="L198" s="47"/>
      <c r="M198" s="231"/>
      <c r="N198" s="232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160</v>
      </c>
      <c r="AU198" s="20" t="s">
        <v>85</v>
      </c>
    </row>
    <row r="199" s="13" customFormat="1">
      <c r="A199" s="13"/>
      <c r="B199" s="233"/>
      <c r="C199" s="234"/>
      <c r="D199" s="235" t="s">
        <v>173</v>
      </c>
      <c r="E199" s="236" t="s">
        <v>19</v>
      </c>
      <c r="F199" s="237" t="s">
        <v>932</v>
      </c>
      <c r="G199" s="234"/>
      <c r="H199" s="238">
        <v>904.49400000000003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173</v>
      </c>
      <c r="AU199" s="244" t="s">
        <v>85</v>
      </c>
      <c r="AV199" s="13" t="s">
        <v>85</v>
      </c>
      <c r="AW199" s="13" t="s">
        <v>36</v>
      </c>
      <c r="AX199" s="13" t="s">
        <v>83</v>
      </c>
      <c r="AY199" s="244" t="s">
        <v>151</v>
      </c>
    </row>
    <row r="200" s="2" customFormat="1" ht="37.8" customHeight="1">
      <c r="A200" s="41"/>
      <c r="B200" s="42"/>
      <c r="C200" s="215" t="s">
        <v>315</v>
      </c>
      <c r="D200" s="215" t="s">
        <v>153</v>
      </c>
      <c r="E200" s="216" t="s">
        <v>342</v>
      </c>
      <c r="F200" s="217" t="s">
        <v>343</v>
      </c>
      <c r="G200" s="218" t="s">
        <v>193</v>
      </c>
      <c r="H200" s="219">
        <v>1516.7840000000001</v>
      </c>
      <c r="I200" s="220"/>
      <c r="J200" s="221">
        <f>ROUND(I200*H200,2)</f>
        <v>0</v>
      </c>
      <c r="K200" s="217" t="s">
        <v>19</v>
      </c>
      <c r="L200" s="47"/>
      <c r="M200" s="222" t="s">
        <v>19</v>
      </c>
      <c r="N200" s="223" t="s">
        <v>46</v>
      </c>
      <c r="O200" s="87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6" t="s">
        <v>158</v>
      </c>
      <c r="AT200" s="226" t="s">
        <v>153</v>
      </c>
      <c r="AU200" s="226" t="s">
        <v>85</v>
      </c>
      <c r="AY200" s="20" t="s">
        <v>151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20" t="s">
        <v>83</v>
      </c>
      <c r="BK200" s="227">
        <f>ROUND(I200*H200,2)</f>
        <v>0</v>
      </c>
      <c r="BL200" s="20" t="s">
        <v>158</v>
      </c>
      <c r="BM200" s="226" t="s">
        <v>933</v>
      </c>
    </row>
    <row r="201" s="13" customFormat="1">
      <c r="A201" s="13"/>
      <c r="B201" s="233"/>
      <c r="C201" s="234"/>
      <c r="D201" s="235" t="s">
        <v>173</v>
      </c>
      <c r="E201" s="236" t="s">
        <v>19</v>
      </c>
      <c r="F201" s="237" t="s">
        <v>934</v>
      </c>
      <c r="G201" s="234"/>
      <c r="H201" s="238">
        <v>612.28999999999996</v>
      </c>
      <c r="I201" s="239"/>
      <c r="J201" s="234"/>
      <c r="K201" s="234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173</v>
      </c>
      <c r="AU201" s="244" t="s">
        <v>85</v>
      </c>
      <c r="AV201" s="13" t="s">
        <v>85</v>
      </c>
      <c r="AW201" s="13" t="s">
        <v>36</v>
      </c>
      <c r="AX201" s="13" t="s">
        <v>75</v>
      </c>
      <c r="AY201" s="244" t="s">
        <v>151</v>
      </c>
    </row>
    <row r="202" s="13" customFormat="1">
      <c r="A202" s="13"/>
      <c r="B202" s="233"/>
      <c r="C202" s="234"/>
      <c r="D202" s="235" t="s">
        <v>173</v>
      </c>
      <c r="E202" s="236" t="s">
        <v>19</v>
      </c>
      <c r="F202" s="237" t="s">
        <v>935</v>
      </c>
      <c r="G202" s="234"/>
      <c r="H202" s="238">
        <v>904.49400000000003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173</v>
      </c>
      <c r="AU202" s="244" t="s">
        <v>85</v>
      </c>
      <c r="AV202" s="13" t="s">
        <v>85</v>
      </c>
      <c r="AW202" s="13" t="s">
        <v>36</v>
      </c>
      <c r="AX202" s="13" t="s">
        <v>75</v>
      </c>
      <c r="AY202" s="244" t="s">
        <v>151</v>
      </c>
    </row>
    <row r="203" s="14" customFormat="1">
      <c r="A203" s="14"/>
      <c r="B203" s="245"/>
      <c r="C203" s="246"/>
      <c r="D203" s="235" t="s">
        <v>173</v>
      </c>
      <c r="E203" s="247" t="s">
        <v>19</v>
      </c>
      <c r="F203" s="248" t="s">
        <v>177</v>
      </c>
      <c r="G203" s="246"/>
      <c r="H203" s="249">
        <v>1516.7840000000001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173</v>
      </c>
      <c r="AU203" s="255" t="s">
        <v>85</v>
      </c>
      <c r="AV203" s="14" t="s">
        <v>158</v>
      </c>
      <c r="AW203" s="14" t="s">
        <v>36</v>
      </c>
      <c r="AX203" s="14" t="s">
        <v>83</v>
      </c>
      <c r="AY203" s="255" t="s">
        <v>151</v>
      </c>
    </row>
    <row r="204" s="2" customFormat="1" ht="44.25" customHeight="1">
      <c r="A204" s="41"/>
      <c r="B204" s="42"/>
      <c r="C204" s="215" t="s">
        <v>320</v>
      </c>
      <c r="D204" s="215" t="s">
        <v>153</v>
      </c>
      <c r="E204" s="216" t="s">
        <v>349</v>
      </c>
      <c r="F204" s="217" t="s">
        <v>350</v>
      </c>
      <c r="G204" s="218" t="s">
        <v>351</v>
      </c>
      <c r="H204" s="219">
        <v>2730.2109999999998</v>
      </c>
      <c r="I204" s="220"/>
      <c r="J204" s="221">
        <f>ROUND(I204*H204,2)</f>
        <v>0</v>
      </c>
      <c r="K204" s="217" t="s">
        <v>157</v>
      </c>
      <c r="L204" s="47"/>
      <c r="M204" s="222" t="s">
        <v>19</v>
      </c>
      <c r="N204" s="223" t="s">
        <v>46</v>
      </c>
      <c r="O204" s="87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158</v>
      </c>
      <c r="AT204" s="226" t="s">
        <v>153</v>
      </c>
      <c r="AU204" s="226" t="s">
        <v>85</v>
      </c>
      <c r="AY204" s="20" t="s">
        <v>151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83</v>
      </c>
      <c r="BK204" s="227">
        <f>ROUND(I204*H204,2)</f>
        <v>0</v>
      </c>
      <c r="BL204" s="20" t="s">
        <v>158</v>
      </c>
      <c r="BM204" s="226" t="s">
        <v>936</v>
      </c>
    </row>
    <row r="205" s="2" customFormat="1">
      <c r="A205" s="41"/>
      <c r="B205" s="42"/>
      <c r="C205" s="43"/>
      <c r="D205" s="228" t="s">
        <v>160</v>
      </c>
      <c r="E205" s="43"/>
      <c r="F205" s="229" t="s">
        <v>353</v>
      </c>
      <c r="G205" s="43"/>
      <c r="H205" s="43"/>
      <c r="I205" s="230"/>
      <c r="J205" s="43"/>
      <c r="K205" s="43"/>
      <c r="L205" s="47"/>
      <c r="M205" s="231"/>
      <c r="N205" s="232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160</v>
      </c>
      <c r="AU205" s="20" t="s">
        <v>85</v>
      </c>
    </row>
    <row r="206" s="13" customFormat="1">
      <c r="A206" s="13"/>
      <c r="B206" s="233"/>
      <c r="C206" s="234"/>
      <c r="D206" s="235" t="s">
        <v>173</v>
      </c>
      <c r="E206" s="234"/>
      <c r="F206" s="237" t="s">
        <v>937</v>
      </c>
      <c r="G206" s="234"/>
      <c r="H206" s="238">
        <v>2730.2109999999998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173</v>
      </c>
      <c r="AU206" s="244" t="s">
        <v>85</v>
      </c>
      <c r="AV206" s="13" t="s">
        <v>85</v>
      </c>
      <c r="AW206" s="13" t="s">
        <v>4</v>
      </c>
      <c r="AX206" s="13" t="s">
        <v>83</v>
      </c>
      <c r="AY206" s="244" t="s">
        <v>151</v>
      </c>
    </row>
    <row r="207" s="2" customFormat="1" ht="44.25" customHeight="1">
      <c r="A207" s="41"/>
      <c r="B207" s="42"/>
      <c r="C207" s="215" t="s">
        <v>330</v>
      </c>
      <c r="D207" s="215" t="s">
        <v>153</v>
      </c>
      <c r="E207" s="216" t="s">
        <v>356</v>
      </c>
      <c r="F207" s="217" t="s">
        <v>357</v>
      </c>
      <c r="G207" s="218" t="s">
        <v>193</v>
      </c>
      <c r="H207" s="219">
        <v>1130.6179999999999</v>
      </c>
      <c r="I207" s="220"/>
      <c r="J207" s="221">
        <f>ROUND(I207*H207,2)</f>
        <v>0</v>
      </c>
      <c r="K207" s="217" t="s">
        <v>19</v>
      </c>
      <c r="L207" s="47"/>
      <c r="M207" s="222" t="s">
        <v>19</v>
      </c>
      <c r="N207" s="223" t="s">
        <v>46</v>
      </c>
      <c r="O207" s="87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158</v>
      </c>
      <c r="AT207" s="226" t="s">
        <v>153</v>
      </c>
      <c r="AU207" s="226" t="s">
        <v>85</v>
      </c>
      <c r="AY207" s="20" t="s">
        <v>151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83</v>
      </c>
      <c r="BK207" s="227">
        <f>ROUND(I207*H207,2)</f>
        <v>0</v>
      </c>
      <c r="BL207" s="20" t="s">
        <v>158</v>
      </c>
      <c r="BM207" s="226" t="s">
        <v>938</v>
      </c>
    </row>
    <row r="208" s="13" customFormat="1">
      <c r="A208" s="13"/>
      <c r="B208" s="233"/>
      <c r="C208" s="234"/>
      <c r="D208" s="235" t="s">
        <v>173</v>
      </c>
      <c r="E208" s="236" t="s">
        <v>19</v>
      </c>
      <c r="F208" s="237" t="s">
        <v>939</v>
      </c>
      <c r="G208" s="234"/>
      <c r="H208" s="238">
        <v>1742.9079999999999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173</v>
      </c>
      <c r="AU208" s="244" t="s">
        <v>85</v>
      </c>
      <c r="AV208" s="13" t="s">
        <v>85</v>
      </c>
      <c r="AW208" s="13" t="s">
        <v>36</v>
      </c>
      <c r="AX208" s="13" t="s">
        <v>75</v>
      </c>
      <c r="AY208" s="244" t="s">
        <v>151</v>
      </c>
    </row>
    <row r="209" s="13" customFormat="1">
      <c r="A209" s="13"/>
      <c r="B209" s="233"/>
      <c r="C209" s="234"/>
      <c r="D209" s="235" t="s">
        <v>173</v>
      </c>
      <c r="E209" s="236" t="s">
        <v>19</v>
      </c>
      <c r="F209" s="237" t="s">
        <v>940</v>
      </c>
      <c r="G209" s="234"/>
      <c r="H209" s="238">
        <v>-612.28999999999996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173</v>
      </c>
      <c r="AU209" s="244" t="s">
        <v>85</v>
      </c>
      <c r="AV209" s="13" t="s">
        <v>85</v>
      </c>
      <c r="AW209" s="13" t="s">
        <v>36</v>
      </c>
      <c r="AX209" s="13" t="s">
        <v>75</v>
      </c>
      <c r="AY209" s="244" t="s">
        <v>151</v>
      </c>
    </row>
    <row r="210" s="14" customFormat="1">
      <c r="A210" s="14"/>
      <c r="B210" s="245"/>
      <c r="C210" s="246"/>
      <c r="D210" s="235" t="s">
        <v>173</v>
      </c>
      <c r="E210" s="247" t="s">
        <v>19</v>
      </c>
      <c r="F210" s="248" t="s">
        <v>177</v>
      </c>
      <c r="G210" s="246"/>
      <c r="H210" s="249">
        <v>1130.6179999999999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173</v>
      </c>
      <c r="AU210" s="255" t="s">
        <v>85</v>
      </c>
      <c r="AV210" s="14" t="s">
        <v>158</v>
      </c>
      <c r="AW210" s="14" t="s">
        <v>36</v>
      </c>
      <c r="AX210" s="14" t="s">
        <v>83</v>
      </c>
      <c r="AY210" s="255" t="s">
        <v>151</v>
      </c>
    </row>
    <row r="211" s="2" customFormat="1" ht="16.5" customHeight="1">
      <c r="A211" s="41"/>
      <c r="B211" s="42"/>
      <c r="C211" s="267" t="s">
        <v>335</v>
      </c>
      <c r="D211" s="267" t="s">
        <v>363</v>
      </c>
      <c r="E211" s="268" t="s">
        <v>364</v>
      </c>
      <c r="F211" s="269" t="s">
        <v>365</v>
      </c>
      <c r="G211" s="270" t="s">
        <v>351</v>
      </c>
      <c r="H211" s="271">
        <v>1718.539</v>
      </c>
      <c r="I211" s="272"/>
      <c r="J211" s="273">
        <f>ROUND(I211*H211,2)</f>
        <v>0</v>
      </c>
      <c r="K211" s="269" t="s">
        <v>157</v>
      </c>
      <c r="L211" s="274"/>
      <c r="M211" s="275" t="s">
        <v>19</v>
      </c>
      <c r="N211" s="276" t="s">
        <v>46</v>
      </c>
      <c r="O211" s="87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204</v>
      </c>
      <c r="AT211" s="226" t="s">
        <v>363</v>
      </c>
      <c r="AU211" s="226" t="s">
        <v>85</v>
      </c>
      <c r="AY211" s="20" t="s">
        <v>151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83</v>
      </c>
      <c r="BK211" s="227">
        <f>ROUND(I211*H211,2)</f>
        <v>0</v>
      </c>
      <c r="BL211" s="20" t="s">
        <v>158</v>
      </c>
      <c r="BM211" s="226" t="s">
        <v>941</v>
      </c>
    </row>
    <row r="212" s="13" customFormat="1">
      <c r="A212" s="13"/>
      <c r="B212" s="233"/>
      <c r="C212" s="234"/>
      <c r="D212" s="235" t="s">
        <v>173</v>
      </c>
      <c r="E212" s="236" t="s">
        <v>19</v>
      </c>
      <c r="F212" s="237" t="s">
        <v>942</v>
      </c>
      <c r="G212" s="234"/>
      <c r="H212" s="238">
        <v>904.49400000000003</v>
      </c>
      <c r="I212" s="239"/>
      <c r="J212" s="234"/>
      <c r="K212" s="234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173</v>
      </c>
      <c r="AU212" s="244" t="s">
        <v>85</v>
      </c>
      <c r="AV212" s="13" t="s">
        <v>85</v>
      </c>
      <c r="AW212" s="13" t="s">
        <v>36</v>
      </c>
      <c r="AX212" s="13" t="s">
        <v>83</v>
      </c>
      <c r="AY212" s="244" t="s">
        <v>151</v>
      </c>
    </row>
    <row r="213" s="13" customFormat="1">
      <c r="A213" s="13"/>
      <c r="B213" s="233"/>
      <c r="C213" s="234"/>
      <c r="D213" s="235" t="s">
        <v>173</v>
      </c>
      <c r="E213" s="234"/>
      <c r="F213" s="237" t="s">
        <v>943</v>
      </c>
      <c r="G213" s="234"/>
      <c r="H213" s="238">
        <v>1718.539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173</v>
      </c>
      <c r="AU213" s="244" t="s">
        <v>85</v>
      </c>
      <c r="AV213" s="13" t="s">
        <v>85</v>
      </c>
      <c r="AW213" s="13" t="s">
        <v>4</v>
      </c>
      <c r="AX213" s="13" t="s">
        <v>83</v>
      </c>
      <c r="AY213" s="244" t="s">
        <v>151</v>
      </c>
    </row>
    <row r="214" s="2" customFormat="1" ht="66.75" customHeight="1">
      <c r="A214" s="41"/>
      <c r="B214" s="42"/>
      <c r="C214" s="215" t="s">
        <v>341</v>
      </c>
      <c r="D214" s="215" t="s">
        <v>153</v>
      </c>
      <c r="E214" s="216" t="s">
        <v>370</v>
      </c>
      <c r="F214" s="217" t="s">
        <v>371</v>
      </c>
      <c r="G214" s="218" t="s">
        <v>193</v>
      </c>
      <c r="H214" s="219">
        <v>420.73000000000002</v>
      </c>
      <c r="I214" s="220"/>
      <c r="J214" s="221">
        <f>ROUND(I214*H214,2)</f>
        <v>0</v>
      </c>
      <c r="K214" s="217" t="s">
        <v>19</v>
      </c>
      <c r="L214" s="47"/>
      <c r="M214" s="222" t="s">
        <v>19</v>
      </c>
      <c r="N214" s="223" t="s">
        <v>46</v>
      </c>
      <c r="O214" s="87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6" t="s">
        <v>158</v>
      </c>
      <c r="AT214" s="226" t="s">
        <v>153</v>
      </c>
      <c r="AU214" s="226" t="s">
        <v>85</v>
      </c>
      <c r="AY214" s="20" t="s">
        <v>151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20" t="s">
        <v>83</v>
      </c>
      <c r="BK214" s="227">
        <f>ROUND(I214*H214,2)</f>
        <v>0</v>
      </c>
      <c r="BL214" s="20" t="s">
        <v>158</v>
      </c>
      <c r="BM214" s="226" t="s">
        <v>944</v>
      </c>
    </row>
    <row r="215" s="13" customFormat="1">
      <c r="A215" s="13"/>
      <c r="B215" s="233"/>
      <c r="C215" s="234"/>
      <c r="D215" s="235" t="s">
        <v>173</v>
      </c>
      <c r="E215" s="236" t="s">
        <v>19</v>
      </c>
      <c r="F215" s="237" t="s">
        <v>945</v>
      </c>
      <c r="G215" s="234"/>
      <c r="H215" s="238">
        <v>2.0899999999999999</v>
      </c>
      <c r="I215" s="239"/>
      <c r="J215" s="234"/>
      <c r="K215" s="234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173</v>
      </c>
      <c r="AU215" s="244" t="s">
        <v>85</v>
      </c>
      <c r="AV215" s="13" t="s">
        <v>85</v>
      </c>
      <c r="AW215" s="13" t="s">
        <v>36</v>
      </c>
      <c r="AX215" s="13" t="s">
        <v>75</v>
      </c>
      <c r="AY215" s="244" t="s">
        <v>151</v>
      </c>
    </row>
    <row r="216" s="13" customFormat="1">
      <c r="A216" s="13"/>
      <c r="B216" s="233"/>
      <c r="C216" s="234"/>
      <c r="D216" s="235" t="s">
        <v>173</v>
      </c>
      <c r="E216" s="236" t="s">
        <v>19</v>
      </c>
      <c r="F216" s="237" t="s">
        <v>946</v>
      </c>
      <c r="G216" s="234"/>
      <c r="H216" s="238">
        <v>239.35499999999999</v>
      </c>
      <c r="I216" s="239"/>
      <c r="J216" s="234"/>
      <c r="K216" s="234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173</v>
      </c>
      <c r="AU216" s="244" t="s">
        <v>85</v>
      </c>
      <c r="AV216" s="13" t="s">
        <v>85</v>
      </c>
      <c r="AW216" s="13" t="s">
        <v>36</v>
      </c>
      <c r="AX216" s="13" t="s">
        <v>75</v>
      </c>
      <c r="AY216" s="244" t="s">
        <v>151</v>
      </c>
    </row>
    <row r="217" s="13" customFormat="1">
      <c r="A217" s="13"/>
      <c r="B217" s="233"/>
      <c r="C217" s="234"/>
      <c r="D217" s="235" t="s">
        <v>173</v>
      </c>
      <c r="E217" s="236" t="s">
        <v>19</v>
      </c>
      <c r="F217" s="237" t="s">
        <v>947</v>
      </c>
      <c r="G217" s="234"/>
      <c r="H217" s="238">
        <v>84.310000000000002</v>
      </c>
      <c r="I217" s="239"/>
      <c r="J217" s="234"/>
      <c r="K217" s="234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173</v>
      </c>
      <c r="AU217" s="244" t="s">
        <v>85</v>
      </c>
      <c r="AV217" s="13" t="s">
        <v>85</v>
      </c>
      <c r="AW217" s="13" t="s">
        <v>36</v>
      </c>
      <c r="AX217" s="13" t="s">
        <v>75</v>
      </c>
      <c r="AY217" s="244" t="s">
        <v>151</v>
      </c>
    </row>
    <row r="218" s="13" customFormat="1">
      <c r="A218" s="13"/>
      <c r="B218" s="233"/>
      <c r="C218" s="234"/>
      <c r="D218" s="235" t="s">
        <v>173</v>
      </c>
      <c r="E218" s="236" t="s">
        <v>19</v>
      </c>
      <c r="F218" s="237" t="s">
        <v>948</v>
      </c>
      <c r="G218" s="234"/>
      <c r="H218" s="238">
        <v>69.114999999999995</v>
      </c>
      <c r="I218" s="239"/>
      <c r="J218" s="234"/>
      <c r="K218" s="234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173</v>
      </c>
      <c r="AU218" s="244" t="s">
        <v>85</v>
      </c>
      <c r="AV218" s="13" t="s">
        <v>85</v>
      </c>
      <c r="AW218" s="13" t="s">
        <v>36</v>
      </c>
      <c r="AX218" s="13" t="s">
        <v>75</v>
      </c>
      <c r="AY218" s="244" t="s">
        <v>151</v>
      </c>
    </row>
    <row r="219" s="13" customFormat="1">
      <c r="A219" s="13"/>
      <c r="B219" s="233"/>
      <c r="C219" s="234"/>
      <c r="D219" s="235" t="s">
        <v>173</v>
      </c>
      <c r="E219" s="236" t="s">
        <v>19</v>
      </c>
      <c r="F219" s="237" t="s">
        <v>949</v>
      </c>
      <c r="G219" s="234"/>
      <c r="H219" s="238">
        <v>25.859999999999999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173</v>
      </c>
      <c r="AU219" s="244" t="s">
        <v>85</v>
      </c>
      <c r="AV219" s="13" t="s">
        <v>85</v>
      </c>
      <c r="AW219" s="13" t="s">
        <v>36</v>
      </c>
      <c r="AX219" s="13" t="s">
        <v>75</v>
      </c>
      <c r="AY219" s="244" t="s">
        <v>151</v>
      </c>
    </row>
    <row r="220" s="14" customFormat="1">
      <c r="A220" s="14"/>
      <c r="B220" s="245"/>
      <c r="C220" s="246"/>
      <c r="D220" s="235" t="s">
        <v>173</v>
      </c>
      <c r="E220" s="247" t="s">
        <v>19</v>
      </c>
      <c r="F220" s="248" t="s">
        <v>177</v>
      </c>
      <c r="G220" s="246"/>
      <c r="H220" s="249">
        <v>420.73000000000002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173</v>
      </c>
      <c r="AU220" s="255" t="s">
        <v>85</v>
      </c>
      <c r="AV220" s="14" t="s">
        <v>158</v>
      </c>
      <c r="AW220" s="14" t="s">
        <v>36</v>
      </c>
      <c r="AX220" s="14" t="s">
        <v>83</v>
      </c>
      <c r="AY220" s="255" t="s">
        <v>151</v>
      </c>
    </row>
    <row r="221" s="2" customFormat="1" ht="16.5" customHeight="1">
      <c r="A221" s="41"/>
      <c r="B221" s="42"/>
      <c r="C221" s="267" t="s">
        <v>348</v>
      </c>
      <c r="D221" s="267" t="s">
        <v>363</v>
      </c>
      <c r="E221" s="268" t="s">
        <v>378</v>
      </c>
      <c r="F221" s="269" t="s">
        <v>379</v>
      </c>
      <c r="G221" s="270" t="s">
        <v>351</v>
      </c>
      <c r="H221" s="271">
        <v>841.46000000000004</v>
      </c>
      <c r="I221" s="272"/>
      <c r="J221" s="273">
        <f>ROUND(I221*H221,2)</f>
        <v>0</v>
      </c>
      <c r="K221" s="269" t="s">
        <v>19</v>
      </c>
      <c r="L221" s="274"/>
      <c r="M221" s="275" t="s">
        <v>19</v>
      </c>
      <c r="N221" s="276" t="s">
        <v>46</v>
      </c>
      <c r="O221" s="87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6" t="s">
        <v>204</v>
      </c>
      <c r="AT221" s="226" t="s">
        <v>363</v>
      </c>
      <c r="AU221" s="226" t="s">
        <v>85</v>
      </c>
      <c r="AY221" s="20" t="s">
        <v>151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20" t="s">
        <v>83</v>
      </c>
      <c r="BK221" s="227">
        <f>ROUND(I221*H221,2)</f>
        <v>0</v>
      </c>
      <c r="BL221" s="20" t="s">
        <v>158</v>
      </c>
      <c r="BM221" s="226" t="s">
        <v>950</v>
      </c>
    </row>
    <row r="222" s="13" customFormat="1">
      <c r="A222" s="13"/>
      <c r="B222" s="233"/>
      <c r="C222" s="234"/>
      <c r="D222" s="235" t="s">
        <v>173</v>
      </c>
      <c r="E222" s="234"/>
      <c r="F222" s="237" t="s">
        <v>951</v>
      </c>
      <c r="G222" s="234"/>
      <c r="H222" s="238">
        <v>841.46000000000004</v>
      </c>
      <c r="I222" s="239"/>
      <c r="J222" s="234"/>
      <c r="K222" s="234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173</v>
      </c>
      <c r="AU222" s="244" t="s">
        <v>85</v>
      </c>
      <c r="AV222" s="13" t="s">
        <v>85</v>
      </c>
      <c r="AW222" s="13" t="s">
        <v>4</v>
      </c>
      <c r="AX222" s="13" t="s">
        <v>83</v>
      </c>
      <c r="AY222" s="244" t="s">
        <v>151</v>
      </c>
    </row>
    <row r="223" s="12" customFormat="1" ht="22.8" customHeight="1">
      <c r="A223" s="12"/>
      <c r="B223" s="199"/>
      <c r="C223" s="200"/>
      <c r="D223" s="201" t="s">
        <v>74</v>
      </c>
      <c r="E223" s="213" t="s">
        <v>167</v>
      </c>
      <c r="F223" s="213" t="s">
        <v>392</v>
      </c>
      <c r="G223" s="200"/>
      <c r="H223" s="200"/>
      <c r="I223" s="203"/>
      <c r="J223" s="214">
        <f>BK223</f>
        <v>0</v>
      </c>
      <c r="K223" s="200"/>
      <c r="L223" s="205"/>
      <c r="M223" s="206"/>
      <c r="N223" s="207"/>
      <c r="O223" s="207"/>
      <c r="P223" s="208">
        <f>SUM(P224:P239)</f>
        <v>0</v>
      </c>
      <c r="Q223" s="207"/>
      <c r="R223" s="208">
        <f>SUM(R224:R239)</f>
        <v>0</v>
      </c>
      <c r="S223" s="207"/>
      <c r="T223" s="209">
        <f>SUM(T224:T239)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0" t="s">
        <v>83</v>
      </c>
      <c r="AT223" s="211" t="s">
        <v>74</v>
      </c>
      <c r="AU223" s="211" t="s">
        <v>83</v>
      </c>
      <c r="AY223" s="210" t="s">
        <v>151</v>
      </c>
      <c r="BK223" s="212">
        <f>SUM(BK224:BK239)</f>
        <v>0</v>
      </c>
    </row>
    <row r="224" s="2" customFormat="1" ht="16.5" customHeight="1">
      <c r="A224" s="41"/>
      <c r="B224" s="42"/>
      <c r="C224" s="215" t="s">
        <v>355</v>
      </c>
      <c r="D224" s="215" t="s">
        <v>153</v>
      </c>
      <c r="E224" s="216" t="s">
        <v>394</v>
      </c>
      <c r="F224" s="217" t="s">
        <v>395</v>
      </c>
      <c r="G224" s="218" t="s">
        <v>170</v>
      </c>
      <c r="H224" s="219">
        <v>848</v>
      </c>
      <c r="I224" s="220"/>
      <c r="J224" s="221">
        <f>ROUND(I224*H224,2)</f>
        <v>0</v>
      </c>
      <c r="K224" s="217" t="s">
        <v>157</v>
      </c>
      <c r="L224" s="47"/>
      <c r="M224" s="222" t="s">
        <v>19</v>
      </c>
      <c r="N224" s="223" t="s">
        <v>46</v>
      </c>
      <c r="O224" s="87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6" t="s">
        <v>158</v>
      </c>
      <c r="AT224" s="226" t="s">
        <v>153</v>
      </c>
      <c r="AU224" s="226" t="s">
        <v>85</v>
      </c>
      <c r="AY224" s="20" t="s">
        <v>151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20" t="s">
        <v>83</v>
      </c>
      <c r="BK224" s="227">
        <f>ROUND(I224*H224,2)</f>
        <v>0</v>
      </c>
      <c r="BL224" s="20" t="s">
        <v>158</v>
      </c>
      <c r="BM224" s="226" t="s">
        <v>952</v>
      </c>
    </row>
    <row r="225" s="2" customFormat="1">
      <c r="A225" s="41"/>
      <c r="B225" s="42"/>
      <c r="C225" s="43"/>
      <c r="D225" s="228" t="s">
        <v>160</v>
      </c>
      <c r="E225" s="43"/>
      <c r="F225" s="229" t="s">
        <v>397</v>
      </c>
      <c r="G225" s="43"/>
      <c r="H225" s="43"/>
      <c r="I225" s="230"/>
      <c r="J225" s="43"/>
      <c r="K225" s="43"/>
      <c r="L225" s="47"/>
      <c r="M225" s="231"/>
      <c r="N225" s="232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160</v>
      </c>
      <c r="AU225" s="20" t="s">
        <v>85</v>
      </c>
    </row>
    <row r="226" s="13" customFormat="1">
      <c r="A226" s="13"/>
      <c r="B226" s="233"/>
      <c r="C226" s="234"/>
      <c r="D226" s="235" t="s">
        <v>173</v>
      </c>
      <c r="E226" s="236" t="s">
        <v>19</v>
      </c>
      <c r="F226" s="237" t="s">
        <v>953</v>
      </c>
      <c r="G226" s="234"/>
      <c r="H226" s="238">
        <v>5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173</v>
      </c>
      <c r="AU226" s="244" t="s">
        <v>85</v>
      </c>
      <c r="AV226" s="13" t="s">
        <v>85</v>
      </c>
      <c r="AW226" s="13" t="s">
        <v>36</v>
      </c>
      <c r="AX226" s="13" t="s">
        <v>75</v>
      </c>
      <c r="AY226" s="244" t="s">
        <v>151</v>
      </c>
    </row>
    <row r="227" s="13" customFormat="1">
      <c r="A227" s="13"/>
      <c r="B227" s="233"/>
      <c r="C227" s="234"/>
      <c r="D227" s="235" t="s">
        <v>173</v>
      </c>
      <c r="E227" s="236" t="s">
        <v>19</v>
      </c>
      <c r="F227" s="237" t="s">
        <v>954</v>
      </c>
      <c r="G227" s="234"/>
      <c r="H227" s="238">
        <v>492</v>
      </c>
      <c r="I227" s="239"/>
      <c r="J227" s="234"/>
      <c r="K227" s="234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173</v>
      </c>
      <c r="AU227" s="244" t="s">
        <v>85</v>
      </c>
      <c r="AV227" s="13" t="s">
        <v>85</v>
      </c>
      <c r="AW227" s="13" t="s">
        <v>36</v>
      </c>
      <c r="AX227" s="13" t="s">
        <v>75</v>
      </c>
      <c r="AY227" s="244" t="s">
        <v>151</v>
      </c>
    </row>
    <row r="228" s="13" customFormat="1">
      <c r="A228" s="13"/>
      <c r="B228" s="233"/>
      <c r="C228" s="234"/>
      <c r="D228" s="235" t="s">
        <v>173</v>
      </c>
      <c r="E228" s="236" t="s">
        <v>19</v>
      </c>
      <c r="F228" s="237" t="s">
        <v>955</v>
      </c>
      <c r="G228" s="234"/>
      <c r="H228" s="238">
        <v>138</v>
      </c>
      <c r="I228" s="239"/>
      <c r="J228" s="234"/>
      <c r="K228" s="234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173</v>
      </c>
      <c r="AU228" s="244" t="s">
        <v>85</v>
      </c>
      <c r="AV228" s="13" t="s">
        <v>85</v>
      </c>
      <c r="AW228" s="13" t="s">
        <v>36</v>
      </c>
      <c r="AX228" s="13" t="s">
        <v>75</v>
      </c>
      <c r="AY228" s="244" t="s">
        <v>151</v>
      </c>
    </row>
    <row r="229" s="13" customFormat="1">
      <c r="A229" s="13"/>
      <c r="B229" s="233"/>
      <c r="C229" s="234"/>
      <c r="D229" s="235" t="s">
        <v>173</v>
      </c>
      <c r="E229" s="236" t="s">
        <v>19</v>
      </c>
      <c r="F229" s="237" t="s">
        <v>956</v>
      </c>
      <c r="G229" s="234"/>
      <c r="H229" s="238">
        <v>155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173</v>
      </c>
      <c r="AU229" s="244" t="s">
        <v>85</v>
      </c>
      <c r="AV229" s="13" t="s">
        <v>85</v>
      </c>
      <c r="AW229" s="13" t="s">
        <v>36</v>
      </c>
      <c r="AX229" s="13" t="s">
        <v>75</v>
      </c>
      <c r="AY229" s="244" t="s">
        <v>151</v>
      </c>
    </row>
    <row r="230" s="13" customFormat="1">
      <c r="A230" s="13"/>
      <c r="B230" s="233"/>
      <c r="C230" s="234"/>
      <c r="D230" s="235" t="s">
        <v>173</v>
      </c>
      <c r="E230" s="236" t="s">
        <v>19</v>
      </c>
      <c r="F230" s="237" t="s">
        <v>957</v>
      </c>
      <c r="G230" s="234"/>
      <c r="H230" s="238">
        <v>58</v>
      </c>
      <c r="I230" s="239"/>
      <c r="J230" s="234"/>
      <c r="K230" s="234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173</v>
      </c>
      <c r="AU230" s="244" t="s">
        <v>85</v>
      </c>
      <c r="AV230" s="13" t="s">
        <v>85</v>
      </c>
      <c r="AW230" s="13" t="s">
        <v>36</v>
      </c>
      <c r="AX230" s="13" t="s">
        <v>75</v>
      </c>
      <c r="AY230" s="244" t="s">
        <v>151</v>
      </c>
    </row>
    <row r="231" s="14" customFormat="1">
      <c r="A231" s="14"/>
      <c r="B231" s="245"/>
      <c r="C231" s="246"/>
      <c r="D231" s="235" t="s">
        <v>173</v>
      </c>
      <c r="E231" s="247" t="s">
        <v>19</v>
      </c>
      <c r="F231" s="248" t="s">
        <v>177</v>
      </c>
      <c r="G231" s="246"/>
      <c r="H231" s="249">
        <v>848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173</v>
      </c>
      <c r="AU231" s="255" t="s">
        <v>85</v>
      </c>
      <c r="AV231" s="14" t="s">
        <v>158</v>
      </c>
      <c r="AW231" s="14" t="s">
        <v>36</v>
      </c>
      <c r="AX231" s="14" t="s">
        <v>83</v>
      </c>
      <c r="AY231" s="255" t="s">
        <v>151</v>
      </c>
    </row>
    <row r="232" s="2" customFormat="1" ht="24.15" customHeight="1">
      <c r="A232" s="41"/>
      <c r="B232" s="42"/>
      <c r="C232" s="215" t="s">
        <v>362</v>
      </c>
      <c r="D232" s="215" t="s">
        <v>153</v>
      </c>
      <c r="E232" s="216" t="s">
        <v>400</v>
      </c>
      <c r="F232" s="217" t="s">
        <v>401</v>
      </c>
      <c r="G232" s="218" t="s">
        <v>170</v>
      </c>
      <c r="H232" s="219">
        <v>848</v>
      </c>
      <c r="I232" s="220"/>
      <c r="J232" s="221">
        <f>ROUND(I232*H232,2)</f>
        <v>0</v>
      </c>
      <c r="K232" s="217" t="s">
        <v>157</v>
      </c>
      <c r="L232" s="47"/>
      <c r="M232" s="222" t="s">
        <v>19</v>
      </c>
      <c r="N232" s="223" t="s">
        <v>46</v>
      </c>
      <c r="O232" s="87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158</v>
      </c>
      <c r="AT232" s="226" t="s">
        <v>153</v>
      </c>
      <c r="AU232" s="226" t="s">
        <v>85</v>
      </c>
      <c r="AY232" s="20" t="s">
        <v>151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83</v>
      </c>
      <c r="BK232" s="227">
        <f>ROUND(I232*H232,2)</f>
        <v>0</v>
      </c>
      <c r="BL232" s="20" t="s">
        <v>158</v>
      </c>
      <c r="BM232" s="226" t="s">
        <v>958</v>
      </c>
    </row>
    <row r="233" s="2" customFormat="1">
      <c r="A233" s="41"/>
      <c r="B233" s="42"/>
      <c r="C233" s="43"/>
      <c r="D233" s="228" t="s">
        <v>160</v>
      </c>
      <c r="E233" s="43"/>
      <c r="F233" s="229" t="s">
        <v>403</v>
      </c>
      <c r="G233" s="43"/>
      <c r="H233" s="43"/>
      <c r="I233" s="230"/>
      <c r="J233" s="43"/>
      <c r="K233" s="43"/>
      <c r="L233" s="47"/>
      <c r="M233" s="231"/>
      <c r="N233" s="232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160</v>
      </c>
      <c r="AU233" s="20" t="s">
        <v>85</v>
      </c>
    </row>
    <row r="234" s="13" customFormat="1">
      <c r="A234" s="13"/>
      <c r="B234" s="233"/>
      <c r="C234" s="234"/>
      <c r="D234" s="235" t="s">
        <v>173</v>
      </c>
      <c r="E234" s="236" t="s">
        <v>19</v>
      </c>
      <c r="F234" s="237" t="s">
        <v>953</v>
      </c>
      <c r="G234" s="234"/>
      <c r="H234" s="238">
        <v>5</v>
      </c>
      <c r="I234" s="239"/>
      <c r="J234" s="234"/>
      <c r="K234" s="234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173</v>
      </c>
      <c r="AU234" s="244" t="s">
        <v>85</v>
      </c>
      <c r="AV234" s="13" t="s">
        <v>85</v>
      </c>
      <c r="AW234" s="13" t="s">
        <v>36</v>
      </c>
      <c r="AX234" s="13" t="s">
        <v>75</v>
      </c>
      <c r="AY234" s="244" t="s">
        <v>151</v>
      </c>
    </row>
    <row r="235" s="13" customFormat="1">
      <c r="A235" s="13"/>
      <c r="B235" s="233"/>
      <c r="C235" s="234"/>
      <c r="D235" s="235" t="s">
        <v>173</v>
      </c>
      <c r="E235" s="236" t="s">
        <v>19</v>
      </c>
      <c r="F235" s="237" t="s">
        <v>954</v>
      </c>
      <c r="G235" s="234"/>
      <c r="H235" s="238">
        <v>492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173</v>
      </c>
      <c r="AU235" s="244" t="s">
        <v>85</v>
      </c>
      <c r="AV235" s="13" t="s">
        <v>85</v>
      </c>
      <c r="AW235" s="13" t="s">
        <v>36</v>
      </c>
      <c r="AX235" s="13" t="s">
        <v>75</v>
      </c>
      <c r="AY235" s="244" t="s">
        <v>151</v>
      </c>
    </row>
    <row r="236" s="13" customFormat="1">
      <c r="A236" s="13"/>
      <c r="B236" s="233"/>
      <c r="C236" s="234"/>
      <c r="D236" s="235" t="s">
        <v>173</v>
      </c>
      <c r="E236" s="236" t="s">
        <v>19</v>
      </c>
      <c r="F236" s="237" t="s">
        <v>955</v>
      </c>
      <c r="G236" s="234"/>
      <c r="H236" s="238">
        <v>138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173</v>
      </c>
      <c r="AU236" s="244" t="s">
        <v>85</v>
      </c>
      <c r="AV236" s="13" t="s">
        <v>85</v>
      </c>
      <c r="AW236" s="13" t="s">
        <v>36</v>
      </c>
      <c r="AX236" s="13" t="s">
        <v>75</v>
      </c>
      <c r="AY236" s="244" t="s">
        <v>151</v>
      </c>
    </row>
    <row r="237" s="13" customFormat="1">
      <c r="A237" s="13"/>
      <c r="B237" s="233"/>
      <c r="C237" s="234"/>
      <c r="D237" s="235" t="s">
        <v>173</v>
      </c>
      <c r="E237" s="236" t="s">
        <v>19</v>
      </c>
      <c r="F237" s="237" t="s">
        <v>956</v>
      </c>
      <c r="G237" s="234"/>
      <c r="H237" s="238">
        <v>155</v>
      </c>
      <c r="I237" s="239"/>
      <c r="J237" s="234"/>
      <c r="K237" s="234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173</v>
      </c>
      <c r="AU237" s="244" t="s">
        <v>85</v>
      </c>
      <c r="AV237" s="13" t="s">
        <v>85</v>
      </c>
      <c r="AW237" s="13" t="s">
        <v>36</v>
      </c>
      <c r="AX237" s="13" t="s">
        <v>75</v>
      </c>
      <c r="AY237" s="244" t="s">
        <v>151</v>
      </c>
    </row>
    <row r="238" s="13" customFormat="1">
      <c r="A238" s="13"/>
      <c r="B238" s="233"/>
      <c r="C238" s="234"/>
      <c r="D238" s="235" t="s">
        <v>173</v>
      </c>
      <c r="E238" s="236" t="s">
        <v>19</v>
      </c>
      <c r="F238" s="237" t="s">
        <v>957</v>
      </c>
      <c r="G238" s="234"/>
      <c r="H238" s="238">
        <v>58</v>
      </c>
      <c r="I238" s="239"/>
      <c r="J238" s="234"/>
      <c r="K238" s="234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173</v>
      </c>
      <c r="AU238" s="244" t="s">
        <v>85</v>
      </c>
      <c r="AV238" s="13" t="s">
        <v>85</v>
      </c>
      <c r="AW238" s="13" t="s">
        <v>36</v>
      </c>
      <c r="AX238" s="13" t="s">
        <v>75</v>
      </c>
      <c r="AY238" s="244" t="s">
        <v>151</v>
      </c>
    </row>
    <row r="239" s="14" customFormat="1">
      <c r="A239" s="14"/>
      <c r="B239" s="245"/>
      <c r="C239" s="246"/>
      <c r="D239" s="235" t="s">
        <v>173</v>
      </c>
      <c r="E239" s="247" t="s">
        <v>19</v>
      </c>
      <c r="F239" s="248" t="s">
        <v>177</v>
      </c>
      <c r="G239" s="246"/>
      <c r="H239" s="249">
        <v>848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173</v>
      </c>
      <c r="AU239" s="255" t="s">
        <v>85</v>
      </c>
      <c r="AV239" s="14" t="s">
        <v>158</v>
      </c>
      <c r="AW239" s="14" t="s">
        <v>36</v>
      </c>
      <c r="AX239" s="14" t="s">
        <v>83</v>
      </c>
      <c r="AY239" s="255" t="s">
        <v>151</v>
      </c>
    </row>
    <row r="240" s="12" customFormat="1" ht="22.8" customHeight="1">
      <c r="A240" s="12"/>
      <c r="B240" s="199"/>
      <c r="C240" s="200"/>
      <c r="D240" s="201" t="s">
        <v>74</v>
      </c>
      <c r="E240" s="213" t="s">
        <v>158</v>
      </c>
      <c r="F240" s="213" t="s">
        <v>431</v>
      </c>
      <c r="G240" s="200"/>
      <c r="H240" s="200"/>
      <c r="I240" s="203"/>
      <c r="J240" s="214">
        <f>BK240</f>
        <v>0</v>
      </c>
      <c r="K240" s="200"/>
      <c r="L240" s="205"/>
      <c r="M240" s="206"/>
      <c r="N240" s="207"/>
      <c r="O240" s="207"/>
      <c r="P240" s="208">
        <f>SUM(P241:P278)</f>
        <v>0</v>
      </c>
      <c r="Q240" s="207"/>
      <c r="R240" s="208">
        <f>SUM(R241:R278)</f>
        <v>13.556584999999998</v>
      </c>
      <c r="S240" s="207"/>
      <c r="T240" s="209">
        <f>SUM(T241:T278)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0" t="s">
        <v>83</v>
      </c>
      <c r="AT240" s="211" t="s">
        <v>74</v>
      </c>
      <c r="AU240" s="211" t="s">
        <v>83</v>
      </c>
      <c r="AY240" s="210" t="s">
        <v>151</v>
      </c>
      <c r="BK240" s="212">
        <f>SUM(BK241:BK278)</f>
        <v>0</v>
      </c>
    </row>
    <row r="241" s="2" customFormat="1" ht="21.75" customHeight="1">
      <c r="A241" s="41"/>
      <c r="B241" s="42"/>
      <c r="C241" s="215" t="s">
        <v>369</v>
      </c>
      <c r="D241" s="215" t="s">
        <v>153</v>
      </c>
      <c r="E241" s="216" t="s">
        <v>959</v>
      </c>
      <c r="F241" s="217" t="s">
        <v>960</v>
      </c>
      <c r="G241" s="218" t="s">
        <v>256</v>
      </c>
      <c r="H241" s="219">
        <v>3.8999999999999999</v>
      </c>
      <c r="I241" s="220"/>
      <c r="J241" s="221">
        <f>ROUND(I241*H241,2)</f>
        <v>0</v>
      </c>
      <c r="K241" s="217" t="s">
        <v>157</v>
      </c>
      <c r="L241" s="47"/>
      <c r="M241" s="222" t="s">
        <v>19</v>
      </c>
      <c r="N241" s="223" t="s">
        <v>46</v>
      </c>
      <c r="O241" s="87"/>
      <c r="P241" s="224">
        <f>O241*H241</f>
        <v>0</v>
      </c>
      <c r="Q241" s="224">
        <v>0.21251999999999999</v>
      </c>
      <c r="R241" s="224">
        <f>Q241*H241</f>
        <v>0.8288279999999999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158</v>
      </c>
      <c r="AT241" s="226" t="s">
        <v>153</v>
      </c>
      <c r="AU241" s="226" t="s">
        <v>85</v>
      </c>
      <c r="AY241" s="20" t="s">
        <v>151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83</v>
      </c>
      <c r="BK241" s="227">
        <f>ROUND(I241*H241,2)</f>
        <v>0</v>
      </c>
      <c r="BL241" s="20" t="s">
        <v>158</v>
      </c>
      <c r="BM241" s="226" t="s">
        <v>961</v>
      </c>
    </row>
    <row r="242" s="2" customFormat="1">
      <c r="A242" s="41"/>
      <c r="B242" s="42"/>
      <c r="C242" s="43"/>
      <c r="D242" s="228" t="s">
        <v>160</v>
      </c>
      <c r="E242" s="43"/>
      <c r="F242" s="229" t="s">
        <v>962</v>
      </c>
      <c r="G242" s="43"/>
      <c r="H242" s="43"/>
      <c r="I242" s="230"/>
      <c r="J242" s="43"/>
      <c r="K242" s="43"/>
      <c r="L242" s="47"/>
      <c r="M242" s="231"/>
      <c r="N242" s="232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160</v>
      </c>
      <c r="AU242" s="20" t="s">
        <v>85</v>
      </c>
    </row>
    <row r="243" s="13" customFormat="1">
      <c r="A243" s="13"/>
      <c r="B243" s="233"/>
      <c r="C243" s="234"/>
      <c r="D243" s="235" t="s">
        <v>173</v>
      </c>
      <c r="E243" s="236" t="s">
        <v>19</v>
      </c>
      <c r="F243" s="237" t="s">
        <v>963</v>
      </c>
      <c r="G243" s="234"/>
      <c r="H243" s="238">
        <v>3.8999999999999999</v>
      </c>
      <c r="I243" s="239"/>
      <c r="J243" s="234"/>
      <c r="K243" s="234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173</v>
      </c>
      <c r="AU243" s="244" t="s">
        <v>85</v>
      </c>
      <c r="AV243" s="13" t="s">
        <v>85</v>
      </c>
      <c r="AW243" s="13" t="s">
        <v>36</v>
      </c>
      <c r="AX243" s="13" t="s">
        <v>83</v>
      </c>
      <c r="AY243" s="244" t="s">
        <v>151</v>
      </c>
    </row>
    <row r="244" s="2" customFormat="1" ht="33" customHeight="1">
      <c r="A244" s="41"/>
      <c r="B244" s="42"/>
      <c r="C244" s="215" t="s">
        <v>377</v>
      </c>
      <c r="D244" s="215" t="s">
        <v>153</v>
      </c>
      <c r="E244" s="216" t="s">
        <v>433</v>
      </c>
      <c r="F244" s="217" t="s">
        <v>434</v>
      </c>
      <c r="G244" s="218" t="s">
        <v>193</v>
      </c>
      <c r="H244" s="219">
        <v>89.689999999999998</v>
      </c>
      <c r="I244" s="220"/>
      <c r="J244" s="221">
        <f>ROUND(I244*H244,2)</f>
        <v>0</v>
      </c>
      <c r="K244" s="217" t="s">
        <v>157</v>
      </c>
      <c r="L244" s="47"/>
      <c r="M244" s="222" t="s">
        <v>19</v>
      </c>
      <c r="N244" s="223" t="s">
        <v>46</v>
      </c>
      <c r="O244" s="87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6" t="s">
        <v>158</v>
      </c>
      <c r="AT244" s="226" t="s">
        <v>153</v>
      </c>
      <c r="AU244" s="226" t="s">
        <v>85</v>
      </c>
      <c r="AY244" s="20" t="s">
        <v>151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20" t="s">
        <v>83</v>
      </c>
      <c r="BK244" s="227">
        <f>ROUND(I244*H244,2)</f>
        <v>0</v>
      </c>
      <c r="BL244" s="20" t="s">
        <v>158</v>
      </c>
      <c r="BM244" s="226" t="s">
        <v>964</v>
      </c>
    </row>
    <row r="245" s="2" customFormat="1">
      <c r="A245" s="41"/>
      <c r="B245" s="42"/>
      <c r="C245" s="43"/>
      <c r="D245" s="228" t="s">
        <v>160</v>
      </c>
      <c r="E245" s="43"/>
      <c r="F245" s="229" t="s">
        <v>436</v>
      </c>
      <c r="G245" s="43"/>
      <c r="H245" s="43"/>
      <c r="I245" s="230"/>
      <c r="J245" s="43"/>
      <c r="K245" s="43"/>
      <c r="L245" s="47"/>
      <c r="M245" s="231"/>
      <c r="N245" s="232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160</v>
      </c>
      <c r="AU245" s="20" t="s">
        <v>85</v>
      </c>
    </row>
    <row r="246" s="13" customFormat="1">
      <c r="A246" s="13"/>
      <c r="B246" s="233"/>
      <c r="C246" s="234"/>
      <c r="D246" s="235" t="s">
        <v>173</v>
      </c>
      <c r="E246" s="236" t="s">
        <v>19</v>
      </c>
      <c r="F246" s="237" t="s">
        <v>965</v>
      </c>
      <c r="G246" s="234"/>
      <c r="H246" s="238">
        <v>0.45000000000000001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173</v>
      </c>
      <c r="AU246" s="244" t="s">
        <v>85</v>
      </c>
      <c r="AV246" s="13" t="s">
        <v>85</v>
      </c>
      <c r="AW246" s="13" t="s">
        <v>36</v>
      </c>
      <c r="AX246" s="13" t="s">
        <v>75</v>
      </c>
      <c r="AY246" s="244" t="s">
        <v>151</v>
      </c>
    </row>
    <row r="247" s="13" customFormat="1">
      <c r="A247" s="13"/>
      <c r="B247" s="233"/>
      <c r="C247" s="234"/>
      <c r="D247" s="235" t="s">
        <v>173</v>
      </c>
      <c r="E247" s="236" t="s">
        <v>19</v>
      </c>
      <c r="F247" s="237" t="s">
        <v>966</v>
      </c>
      <c r="G247" s="234"/>
      <c r="H247" s="238">
        <v>51.310000000000002</v>
      </c>
      <c r="I247" s="239"/>
      <c r="J247" s="234"/>
      <c r="K247" s="234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173</v>
      </c>
      <c r="AU247" s="244" t="s">
        <v>85</v>
      </c>
      <c r="AV247" s="13" t="s">
        <v>85</v>
      </c>
      <c r="AW247" s="13" t="s">
        <v>36</v>
      </c>
      <c r="AX247" s="13" t="s">
        <v>75</v>
      </c>
      <c r="AY247" s="244" t="s">
        <v>151</v>
      </c>
    </row>
    <row r="248" s="13" customFormat="1">
      <c r="A248" s="13"/>
      <c r="B248" s="233"/>
      <c r="C248" s="234"/>
      <c r="D248" s="235" t="s">
        <v>173</v>
      </c>
      <c r="E248" s="236" t="s">
        <v>19</v>
      </c>
      <c r="F248" s="237" t="s">
        <v>967</v>
      </c>
      <c r="G248" s="234"/>
      <c r="H248" s="238">
        <v>17.359999999999999</v>
      </c>
      <c r="I248" s="239"/>
      <c r="J248" s="234"/>
      <c r="K248" s="234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173</v>
      </c>
      <c r="AU248" s="244" t="s">
        <v>85</v>
      </c>
      <c r="AV248" s="13" t="s">
        <v>85</v>
      </c>
      <c r="AW248" s="13" t="s">
        <v>36</v>
      </c>
      <c r="AX248" s="13" t="s">
        <v>75</v>
      </c>
      <c r="AY248" s="244" t="s">
        <v>151</v>
      </c>
    </row>
    <row r="249" s="13" customFormat="1">
      <c r="A249" s="13"/>
      <c r="B249" s="233"/>
      <c r="C249" s="234"/>
      <c r="D249" s="235" t="s">
        <v>173</v>
      </c>
      <c r="E249" s="236" t="s">
        <v>19</v>
      </c>
      <c r="F249" s="237" t="s">
        <v>968</v>
      </c>
      <c r="G249" s="234"/>
      <c r="H249" s="238">
        <v>14.949999999999999</v>
      </c>
      <c r="I249" s="239"/>
      <c r="J249" s="234"/>
      <c r="K249" s="234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173</v>
      </c>
      <c r="AU249" s="244" t="s">
        <v>85</v>
      </c>
      <c r="AV249" s="13" t="s">
        <v>85</v>
      </c>
      <c r="AW249" s="13" t="s">
        <v>36</v>
      </c>
      <c r="AX249" s="13" t="s">
        <v>75</v>
      </c>
      <c r="AY249" s="244" t="s">
        <v>151</v>
      </c>
    </row>
    <row r="250" s="13" customFormat="1">
      <c r="A250" s="13"/>
      <c r="B250" s="233"/>
      <c r="C250" s="234"/>
      <c r="D250" s="235" t="s">
        <v>173</v>
      </c>
      <c r="E250" s="236" t="s">
        <v>19</v>
      </c>
      <c r="F250" s="237" t="s">
        <v>969</v>
      </c>
      <c r="G250" s="234"/>
      <c r="H250" s="238">
        <v>5.6200000000000001</v>
      </c>
      <c r="I250" s="239"/>
      <c r="J250" s="234"/>
      <c r="K250" s="234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173</v>
      </c>
      <c r="AU250" s="244" t="s">
        <v>85</v>
      </c>
      <c r="AV250" s="13" t="s">
        <v>85</v>
      </c>
      <c r="AW250" s="13" t="s">
        <v>36</v>
      </c>
      <c r="AX250" s="13" t="s">
        <v>75</v>
      </c>
      <c r="AY250" s="244" t="s">
        <v>151</v>
      </c>
    </row>
    <row r="251" s="14" customFormat="1">
      <c r="A251" s="14"/>
      <c r="B251" s="245"/>
      <c r="C251" s="246"/>
      <c r="D251" s="235" t="s">
        <v>173</v>
      </c>
      <c r="E251" s="247" t="s">
        <v>19</v>
      </c>
      <c r="F251" s="248" t="s">
        <v>970</v>
      </c>
      <c r="G251" s="246"/>
      <c r="H251" s="249">
        <v>89.689999999999998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173</v>
      </c>
      <c r="AU251" s="255" t="s">
        <v>85</v>
      </c>
      <c r="AV251" s="14" t="s">
        <v>158</v>
      </c>
      <c r="AW251" s="14" t="s">
        <v>36</v>
      </c>
      <c r="AX251" s="14" t="s">
        <v>83</v>
      </c>
      <c r="AY251" s="255" t="s">
        <v>151</v>
      </c>
    </row>
    <row r="252" s="2" customFormat="1" ht="24.15" customHeight="1">
      <c r="A252" s="41"/>
      <c r="B252" s="42"/>
      <c r="C252" s="215" t="s">
        <v>383</v>
      </c>
      <c r="D252" s="215" t="s">
        <v>153</v>
      </c>
      <c r="E252" s="216" t="s">
        <v>441</v>
      </c>
      <c r="F252" s="217" t="s">
        <v>442</v>
      </c>
      <c r="G252" s="218" t="s">
        <v>407</v>
      </c>
      <c r="H252" s="219">
        <v>39</v>
      </c>
      <c r="I252" s="220"/>
      <c r="J252" s="221">
        <f>ROUND(I252*H252,2)</f>
        <v>0</v>
      </c>
      <c r="K252" s="217" t="s">
        <v>157</v>
      </c>
      <c r="L252" s="47"/>
      <c r="M252" s="222" t="s">
        <v>19</v>
      </c>
      <c r="N252" s="223" t="s">
        <v>46</v>
      </c>
      <c r="O252" s="87"/>
      <c r="P252" s="224">
        <f>O252*H252</f>
        <v>0</v>
      </c>
      <c r="Q252" s="224">
        <v>0.087419999999999998</v>
      </c>
      <c r="R252" s="224">
        <f>Q252*H252</f>
        <v>3.4093800000000001</v>
      </c>
      <c r="S252" s="224">
        <v>0</v>
      </c>
      <c r="T252" s="225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6" t="s">
        <v>158</v>
      </c>
      <c r="AT252" s="226" t="s">
        <v>153</v>
      </c>
      <c r="AU252" s="226" t="s">
        <v>85</v>
      </c>
      <c r="AY252" s="20" t="s">
        <v>151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0" t="s">
        <v>83</v>
      </c>
      <c r="BK252" s="227">
        <f>ROUND(I252*H252,2)</f>
        <v>0</v>
      </c>
      <c r="BL252" s="20" t="s">
        <v>158</v>
      </c>
      <c r="BM252" s="226" t="s">
        <v>971</v>
      </c>
    </row>
    <row r="253" s="2" customFormat="1">
      <c r="A253" s="41"/>
      <c r="B253" s="42"/>
      <c r="C253" s="43"/>
      <c r="D253" s="228" t="s">
        <v>160</v>
      </c>
      <c r="E253" s="43"/>
      <c r="F253" s="229" t="s">
        <v>444</v>
      </c>
      <c r="G253" s="43"/>
      <c r="H253" s="43"/>
      <c r="I253" s="230"/>
      <c r="J253" s="43"/>
      <c r="K253" s="43"/>
      <c r="L253" s="47"/>
      <c r="M253" s="231"/>
      <c r="N253" s="232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160</v>
      </c>
      <c r="AU253" s="20" t="s">
        <v>85</v>
      </c>
    </row>
    <row r="254" s="13" customFormat="1">
      <c r="A254" s="13"/>
      <c r="B254" s="233"/>
      <c r="C254" s="234"/>
      <c r="D254" s="235" t="s">
        <v>173</v>
      </c>
      <c r="E254" s="236" t="s">
        <v>19</v>
      </c>
      <c r="F254" s="237" t="s">
        <v>972</v>
      </c>
      <c r="G254" s="234"/>
      <c r="H254" s="238">
        <v>1</v>
      </c>
      <c r="I254" s="239"/>
      <c r="J254" s="234"/>
      <c r="K254" s="234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173</v>
      </c>
      <c r="AU254" s="244" t="s">
        <v>85</v>
      </c>
      <c r="AV254" s="13" t="s">
        <v>85</v>
      </c>
      <c r="AW254" s="13" t="s">
        <v>36</v>
      </c>
      <c r="AX254" s="13" t="s">
        <v>75</v>
      </c>
      <c r="AY254" s="244" t="s">
        <v>151</v>
      </c>
    </row>
    <row r="255" s="13" customFormat="1">
      <c r="A255" s="13"/>
      <c r="B255" s="233"/>
      <c r="C255" s="234"/>
      <c r="D255" s="235" t="s">
        <v>173</v>
      </c>
      <c r="E255" s="236" t="s">
        <v>19</v>
      </c>
      <c r="F255" s="237" t="s">
        <v>973</v>
      </c>
      <c r="G255" s="234"/>
      <c r="H255" s="238">
        <v>8</v>
      </c>
      <c r="I255" s="239"/>
      <c r="J255" s="234"/>
      <c r="K255" s="234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173</v>
      </c>
      <c r="AU255" s="244" t="s">
        <v>85</v>
      </c>
      <c r="AV255" s="13" t="s">
        <v>85</v>
      </c>
      <c r="AW255" s="13" t="s">
        <v>36</v>
      </c>
      <c r="AX255" s="13" t="s">
        <v>75</v>
      </c>
      <c r="AY255" s="244" t="s">
        <v>151</v>
      </c>
    </row>
    <row r="256" s="13" customFormat="1">
      <c r="A256" s="13"/>
      <c r="B256" s="233"/>
      <c r="C256" s="234"/>
      <c r="D256" s="235" t="s">
        <v>173</v>
      </c>
      <c r="E256" s="236" t="s">
        <v>19</v>
      </c>
      <c r="F256" s="237" t="s">
        <v>974</v>
      </c>
      <c r="G256" s="234"/>
      <c r="H256" s="238">
        <v>2</v>
      </c>
      <c r="I256" s="239"/>
      <c r="J256" s="234"/>
      <c r="K256" s="234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173</v>
      </c>
      <c r="AU256" s="244" t="s">
        <v>85</v>
      </c>
      <c r="AV256" s="13" t="s">
        <v>85</v>
      </c>
      <c r="AW256" s="13" t="s">
        <v>36</v>
      </c>
      <c r="AX256" s="13" t="s">
        <v>75</v>
      </c>
      <c r="AY256" s="244" t="s">
        <v>151</v>
      </c>
    </row>
    <row r="257" s="13" customFormat="1">
      <c r="A257" s="13"/>
      <c r="B257" s="233"/>
      <c r="C257" s="234"/>
      <c r="D257" s="235" t="s">
        <v>173</v>
      </c>
      <c r="E257" s="236" t="s">
        <v>19</v>
      </c>
      <c r="F257" s="237" t="s">
        <v>975</v>
      </c>
      <c r="G257" s="234"/>
      <c r="H257" s="238">
        <v>28</v>
      </c>
      <c r="I257" s="239"/>
      <c r="J257" s="234"/>
      <c r="K257" s="234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173</v>
      </c>
      <c r="AU257" s="244" t="s">
        <v>85</v>
      </c>
      <c r="AV257" s="13" t="s">
        <v>85</v>
      </c>
      <c r="AW257" s="13" t="s">
        <v>36</v>
      </c>
      <c r="AX257" s="13" t="s">
        <v>75</v>
      </c>
      <c r="AY257" s="244" t="s">
        <v>151</v>
      </c>
    </row>
    <row r="258" s="14" customFormat="1">
      <c r="A258" s="14"/>
      <c r="B258" s="245"/>
      <c r="C258" s="246"/>
      <c r="D258" s="235" t="s">
        <v>173</v>
      </c>
      <c r="E258" s="247" t="s">
        <v>19</v>
      </c>
      <c r="F258" s="248" t="s">
        <v>177</v>
      </c>
      <c r="G258" s="246"/>
      <c r="H258" s="249">
        <v>39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173</v>
      </c>
      <c r="AU258" s="255" t="s">
        <v>85</v>
      </c>
      <c r="AV258" s="14" t="s">
        <v>158</v>
      </c>
      <c r="AW258" s="14" t="s">
        <v>36</v>
      </c>
      <c r="AX258" s="14" t="s">
        <v>83</v>
      </c>
      <c r="AY258" s="255" t="s">
        <v>151</v>
      </c>
    </row>
    <row r="259" s="2" customFormat="1" ht="24.15" customHeight="1">
      <c r="A259" s="41"/>
      <c r="B259" s="42"/>
      <c r="C259" s="267" t="s">
        <v>393</v>
      </c>
      <c r="D259" s="267" t="s">
        <v>363</v>
      </c>
      <c r="E259" s="268" t="s">
        <v>976</v>
      </c>
      <c r="F259" s="269" t="s">
        <v>977</v>
      </c>
      <c r="G259" s="270" t="s">
        <v>407</v>
      </c>
      <c r="H259" s="271">
        <v>1</v>
      </c>
      <c r="I259" s="272"/>
      <c r="J259" s="273">
        <f>ROUND(I259*H259,2)</f>
        <v>0</v>
      </c>
      <c r="K259" s="269" t="s">
        <v>157</v>
      </c>
      <c r="L259" s="274"/>
      <c r="M259" s="275" t="s">
        <v>19</v>
      </c>
      <c r="N259" s="276" t="s">
        <v>46</v>
      </c>
      <c r="O259" s="87"/>
      <c r="P259" s="224">
        <f>O259*H259</f>
        <v>0</v>
      </c>
      <c r="Q259" s="224">
        <v>0.028000000000000001</v>
      </c>
      <c r="R259" s="224">
        <f>Q259*H259</f>
        <v>0.028000000000000001</v>
      </c>
      <c r="S259" s="224">
        <v>0</v>
      </c>
      <c r="T259" s="225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6" t="s">
        <v>204</v>
      </c>
      <c r="AT259" s="226" t="s">
        <v>363</v>
      </c>
      <c r="AU259" s="226" t="s">
        <v>85</v>
      </c>
      <c r="AY259" s="20" t="s">
        <v>151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0" t="s">
        <v>83</v>
      </c>
      <c r="BK259" s="227">
        <f>ROUND(I259*H259,2)</f>
        <v>0</v>
      </c>
      <c r="BL259" s="20" t="s">
        <v>158</v>
      </c>
      <c r="BM259" s="226" t="s">
        <v>978</v>
      </c>
    </row>
    <row r="260" s="2" customFormat="1" ht="24.15" customHeight="1">
      <c r="A260" s="41"/>
      <c r="B260" s="42"/>
      <c r="C260" s="267" t="s">
        <v>399</v>
      </c>
      <c r="D260" s="267" t="s">
        <v>363</v>
      </c>
      <c r="E260" s="268" t="s">
        <v>447</v>
      </c>
      <c r="F260" s="269" t="s">
        <v>448</v>
      </c>
      <c r="G260" s="270" t="s">
        <v>407</v>
      </c>
      <c r="H260" s="271">
        <v>8</v>
      </c>
      <c r="I260" s="272"/>
      <c r="J260" s="273">
        <f>ROUND(I260*H260,2)</f>
        <v>0</v>
      </c>
      <c r="K260" s="269" t="s">
        <v>157</v>
      </c>
      <c r="L260" s="274"/>
      <c r="M260" s="275" t="s">
        <v>19</v>
      </c>
      <c r="N260" s="276" t="s">
        <v>46</v>
      </c>
      <c r="O260" s="87"/>
      <c r="P260" s="224">
        <f>O260*H260</f>
        <v>0</v>
      </c>
      <c r="Q260" s="224">
        <v>0.040000000000000001</v>
      </c>
      <c r="R260" s="224">
        <f>Q260*H260</f>
        <v>0.32000000000000001</v>
      </c>
      <c r="S260" s="224">
        <v>0</v>
      </c>
      <c r="T260" s="225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6" t="s">
        <v>204</v>
      </c>
      <c r="AT260" s="226" t="s">
        <v>363</v>
      </c>
      <c r="AU260" s="226" t="s">
        <v>85</v>
      </c>
      <c r="AY260" s="20" t="s">
        <v>151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20" t="s">
        <v>83</v>
      </c>
      <c r="BK260" s="227">
        <f>ROUND(I260*H260,2)</f>
        <v>0</v>
      </c>
      <c r="BL260" s="20" t="s">
        <v>158</v>
      </c>
      <c r="BM260" s="226" t="s">
        <v>979</v>
      </c>
    </row>
    <row r="261" s="2" customFormat="1" ht="24.15" customHeight="1">
      <c r="A261" s="41"/>
      <c r="B261" s="42"/>
      <c r="C261" s="267" t="s">
        <v>404</v>
      </c>
      <c r="D261" s="267" t="s">
        <v>363</v>
      </c>
      <c r="E261" s="268" t="s">
        <v>980</v>
      </c>
      <c r="F261" s="269" t="s">
        <v>981</v>
      </c>
      <c r="G261" s="270" t="s">
        <v>407</v>
      </c>
      <c r="H261" s="271">
        <v>2</v>
      </c>
      <c r="I261" s="272"/>
      <c r="J261" s="273">
        <f>ROUND(I261*H261,2)</f>
        <v>0</v>
      </c>
      <c r="K261" s="269" t="s">
        <v>157</v>
      </c>
      <c r="L261" s="274"/>
      <c r="M261" s="275" t="s">
        <v>19</v>
      </c>
      <c r="N261" s="276" t="s">
        <v>46</v>
      </c>
      <c r="O261" s="87"/>
      <c r="P261" s="224">
        <f>O261*H261</f>
        <v>0</v>
      </c>
      <c r="Q261" s="224">
        <v>0.050999999999999997</v>
      </c>
      <c r="R261" s="224">
        <f>Q261*H261</f>
        <v>0.10199999999999999</v>
      </c>
      <c r="S261" s="224">
        <v>0</v>
      </c>
      <c r="T261" s="225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6" t="s">
        <v>204</v>
      </c>
      <c r="AT261" s="226" t="s">
        <v>363</v>
      </c>
      <c r="AU261" s="226" t="s">
        <v>85</v>
      </c>
      <c r="AY261" s="20" t="s">
        <v>151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20" t="s">
        <v>83</v>
      </c>
      <c r="BK261" s="227">
        <f>ROUND(I261*H261,2)</f>
        <v>0</v>
      </c>
      <c r="BL261" s="20" t="s">
        <v>158</v>
      </c>
      <c r="BM261" s="226" t="s">
        <v>982</v>
      </c>
    </row>
    <row r="262" s="2" customFormat="1" ht="24.15" customHeight="1">
      <c r="A262" s="41"/>
      <c r="B262" s="42"/>
      <c r="C262" s="267" t="s">
        <v>411</v>
      </c>
      <c r="D262" s="267" t="s">
        <v>363</v>
      </c>
      <c r="E262" s="268" t="s">
        <v>451</v>
      </c>
      <c r="F262" s="269" t="s">
        <v>452</v>
      </c>
      <c r="G262" s="270" t="s">
        <v>407</v>
      </c>
      <c r="H262" s="271">
        <v>28</v>
      </c>
      <c r="I262" s="272"/>
      <c r="J262" s="273">
        <f>ROUND(I262*H262,2)</f>
        <v>0</v>
      </c>
      <c r="K262" s="269" t="s">
        <v>157</v>
      </c>
      <c r="L262" s="274"/>
      <c r="M262" s="275" t="s">
        <v>19</v>
      </c>
      <c r="N262" s="276" t="s">
        <v>46</v>
      </c>
      <c r="O262" s="87"/>
      <c r="P262" s="224">
        <f>O262*H262</f>
        <v>0</v>
      </c>
      <c r="Q262" s="224">
        <v>0.068000000000000005</v>
      </c>
      <c r="R262" s="224">
        <f>Q262*H262</f>
        <v>1.9040000000000001</v>
      </c>
      <c r="S262" s="224">
        <v>0</v>
      </c>
      <c r="T262" s="225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6" t="s">
        <v>204</v>
      </c>
      <c r="AT262" s="226" t="s">
        <v>363</v>
      </c>
      <c r="AU262" s="226" t="s">
        <v>85</v>
      </c>
      <c r="AY262" s="20" t="s">
        <v>151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20" t="s">
        <v>83</v>
      </c>
      <c r="BK262" s="227">
        <f>ROUND(I262*H262,2)</f>
        <v>0</v>
      </c>
      <c r="BL262" s="20" t="s">
        <v>158</v>
      </c>
      <c r="BM262" s="226" t="s">
        <v>983</v>
      </c>
    </row>
    <row r="263" s="2" customFormat="1" ht="33" customHeight="1">
      <c r="A263" s="41"/>
      <c r="B263" s="42"/>
      <c r="C263" s="215" t="s">
        <v>416</v>
      </c>
      <c r="D263" s="215" t="s">
        <v>153</v>
      </c>
      <c r="E263" s="216" t="s">
        <v>455</v>
      </c>
      <c r="F263" s="217" t="s">
        <v>456</v>
      </c>
      <c r="G263" s="218" t="s">
        <v>407</v>
      </c>
      <c r="H263" s="219">
        <v>6</v>
      </c>
      <c r="I263" s="220"/>
      <c r="J263" s="221">
        <f>ROUND(I263*H263,2)</f>
        <v>0</v>
      </c>
      <c r="K263" s="217" t="s">
        <v>157</v>
      </c>
      <c r="L263" s="47"/>
      <c r="M263" s="222" t="s">
        <v>19</v>
      </c>
      <c r="N263" s="223" t="s">
        <v>46</v>
      </c>
      <c r="O263" s="87"/>
      <c r="P263" s="224">
        <f>O263*H263</f>
        <v>0</v>
      </c>
      <c r="Q263" s="224">
        <v>0.087419999999999998</v>
      </c>
      <c r="R263" s="224">
        <f>Q263*H263</f>
        <v>0.52451999999999999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158</v>
      </c>
      <c r="AT263" s="226" t="s">
        <v>153</v>
      </c>
      <c r="AU263" s="226" t="s">
        <v>85</v>
      </c>
      <c r="AY263" s="20" t="s">
        <v>151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0" t="s">
        <v>83</v>
      </c>
      <c r="BK263" s="227">
        <f>ROUND(I263*H263,2)</f>
        <v>0</v>
      </c>
      <c r="BL263" s="20" t="s">
        <v>158</v>
      </c>
      <c r="BM263" s="226" t="s">
        <v>984</v>
      </c>
    </row>
    <row r="264" s="2" customFormat="1">
      <c r="A264" s="41"/>
      <c r="B264" s="42"/>
      <c r="C264" s="43"/>
      <c r="D264" s="228" t="s">
        <v>160</v>
      </c>
      <c r="E264" s="43"/>
      <c r="F264" s="229" t="s">
        <v>458</v>
      </c>
      <c r="G264" s="43"/>
      <c r="H264" s="43"/>
      <c r="I264" s="230"/>
      <c r="J264" s="43"/>
      <c r="K264" s="43"/>
      <c r="L264" s="47"/>
      <c r="M264" s="231"/>
      <c r="N264" s="232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160</v>
      </c>
      <c r="AU264" s="20" t="s">
        <v>85</v>
      </c>
    </row>
    <row r="265" s="13" customFormat="1">
      <c r="A265" s="13"/>
      <c r="B265" s="233"/>
      <c r="C265" s="234"/>
      <c r="D265" s="235" t="s">
        <v>173</v>
      </c>
      <c r="E265" s="236" t="s">
        <v>19</v>
      </c>
      <c r="F265" s="237" t="s">
        <v>985</v>
      </c>
      <c r="G265" s="234"/>
      <c r="H265" s="238">
        <v>6</v>
      </c>
      <c r="I265" s="239"/>
      <c r="J265" s="234"/>
      <c r="K265" s="234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173</v>
      </c>
      <c r="AU265" s="244" t="s">
        <v>85</v>
      </c>
      <c r="AV265" s="13" t="s">
        <v>85</v>
      </c>
      <c r="AW265" s="13" t="s">
        <v>36</v>
      </c>
      <c r="AX265" s="13" t="s">
        <v>83</v>
      </c>
      <c r="AY265" s="244" t="s">
        <v>151</v>
      </c>
    </row>
    <row r="266" s="2" customFormat="1" ht="24.15" customHeight="1">
      <c r="A266" s="41"/>
      <c r="B266" s="42"/>
      <c r="C266" s="267" t="s">
        <v>421</v>
      </c>
      <c r="D266" s="267" t="s">
        <v>363</v>
      </c>
      <c r="E266" s="268" t="s">
        <v>462</v>
      </c>
      <c r="F266" s="269" t="s">
        <v>463</v>
      </c>
      <c r="G266" s="270" t="s">
        <v>407</v>
      </c>
      <c r="H266" s="271">
        <v>6</v>
      </c>
      <c r="I266" s="272"/>
      <c r="J266" s="273">
        <f>ROUND(I266*H266,2)</f>
        <v>0</v>
      </c>
      <c r="K266" s="269" t="s">
        <v>157</v>
      </c>
      <c r="L266" s="274"/>
      <c r="M266" s="275" t="s">
        <v>19</v>
      </c>
      <c r="N266" s="276" t="s">
        <v>46</v>
      </c>
      <c r="O266" s="87"/>
      <c r="P266" s="224">
        <f>O266*H266</f>
        <v>0</v>
      </c>
      <c r="Q266" s="224">
        <v>0.081000000000000003</v>
      </c>
      <c r="R266" s="224">
        <f>Q266*H266</f>
        <v>0.48599999999999999</v>
      </c>
      <c r="S266" s="224">
        <v>0</v>
      </c>
      <c r="T266" s="225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6" t="s">
        <v>204</v>
      </c>
      <c r="AT266" s="226" t="s">
        <v>363</v>
      </c>
      <c r="AU266" s="226" t="s">
        <v>85</v>
      </c>
      <c r="AY266" s="20" t="s">
        <v>151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20" t="s">
        <v>83</v>
      </c>
      <c r="BK266" s="227">
        <f>ROUND(I266*H266,2)</f>
        <v>0</v>
      </c>
      <c r="BL266" s="20" t="s">
        <v>158</v>
      </c>
      <c r="BM266" s="226" t="s">
        <v>986</v>
      </c>
    </row>
    <row r="267" s="2" customFormat="1" ht="24.15" customHeight="1">
      <c r="A267" s="41"/>
      <c r="B267" s="42"/>
      <c r="C267" s="215" t="s">
        <v>426</v>
      </c>
      <c r="D267" s="215" t="s">
        <v>153</v>
      </c>
      <c r="E267" s="216" t="s">
        <v>987</v>
      </c>
      <c r="F267" s="217" t="s">
        <v>988</v>
      </c>
      <c r="G267" s="218" t="s">
        <v>193</v>
      </c>
      <c r="H267" s="219">
        <v>0.35999999999999999</v>
      </c>
      <c r="I267" s="220"/>
      <c r="J267" s="221">
        <f>ROUND(I267*H267,2)</f>
        <v>0</v>
      </c>
      <c r="K267" s="217" t="s">
        <v>157</v>
      </c>
      <c r="L267" s="47"/>
      <c r="M267" s="222" t="s">
        <v>19</v>
      </c>
      <c r="N267" s="223" t="s">
        <v>46</v>
      </c>
      <c r="O267" s="87"/>
      <c r="P267" s="224">
        <f>O267*H267</f>
        <v>0</v>
      </c>
      <c r="Q267" s="224">
        <v>1.9967999999999999</v>
      </c>
      <c r="R267" s="224">
        <f>Q267*H267</f>
        <v>0.71884799999999993</v>
      </c>
      <c r="S267" s="224">
        <v>0</v>
      </c>
      <c r="T267" s="225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6" t="s">
        <v>158</v>
      </c>
      <c r="AT267" s="226" t="s">
        <v>153</v>
      </c>
      <c r="AU267" s="226" t="s">
        <v>85</v>
      </c>
      <c r="AY267" s="20" t="s">
        <v>151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20" t="s">
        <v>83</v>
      </c>
      <c r="BK267" s="227">
        <f>ROUND(I267*H267,2)</f>
        <v>0</v>
      </c>
      <c r="BL267" s="20" t="s">
        <v>158</v>
      </c>
      <c r="BM267" s="226" t="s">
        <v>989</v>
      </c>
    </row>
    <row r="268" s="2" customFormat="1">
      <c r="A268" s="41"/>
      <c r="B268" s="42"/>
      <c r="C268" s="43"/>
      <c r="D268" s="228" t="s">
        <v>160</v>
      </c>
      <c r="E268" s="43"/>
      <c r="F268" s="229" t="s">
        <v>990</v>
      </c>
      <c r="G268" s="43"/>
      <c r="H268" s="43"/>
      <c r="I268" s="230"/>
      <c r="J268" s="43"/>
      <c r="K268" s="43"/>
      <c r="L268" s="47"/>
      <c r="M268" s="231"/>
      <c r="N268" s="232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160</v>
      </c>
      <c r="AU268" s="20" t="s">
        <v>85</v>
      </c>
    </row>
    <row r="269" s="13" customFormat="1">
      <c r="A269" s="13"/>
      <c r="B269" s="233"/>
      <c r="C269" s="234"/>
      <c r="D269" s="235" t="s">
        <v>173</v>
      </c>
      <c r="E269" s="236" t="s">
        <v>19</v>
      </c>
      <c r="F269" s="237" t="s">
        <v>991</v>
      </c>
      <c r="G269" s="234"/>
      <c r="H269" s="238">
        <v>0.35999999999999999</v>
      </c>
      <c r="I269" s="239"/>
      <c r="J269" s="234"/>
      <c r="K269" s="234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173</v>
      </c>
      <c r="AU269" s="244" t="s">
        <v>85</v>
      </c>
      <c r="AV269" s="13" t="s">
        <v>85</v>
      </c>
      <c r="AW269" s="13" t="s">
        <v>36</v>
      </c>
      <c r="AX269" s="13" t="s">
        <v>83</v>
      </c>
      <c r="AY269" s="244" t="s">
        <v>151</v>
      </c>
    </row>
    <row r="270" s="2" customFormat="1" ht="37.8" customHeight="1">
      <c r="A270" s="41"/>
      <c r="B270" s="42"/>
      <c r="C270" s="215" t="s">
        <v>432</v>
      </c>
      <c r="D270" s="215" t="s">
        <v>153</v>
      </c>
      <c r="E270" s="216" t="s">
        <v>992</v>
      </c>
      <c r="F270" s="217" t="s">
        <v>993</v>
      </c>
      <c r="G270" s="218" t="s">
        <v>193</v>
      </c>
      <c r="H270" s="219">
        <v>1.1699999999999999</v>
      </c>
      <c r="I270" s="220"/>
      <c r="J270" s="221">
        <f>ROUND(I270*H270,2)</f>
        <v>0</v>
      </c>
      <c r="K270" s="217" t="s">
        <v>157</v>
      </c>
      <c r="L270" s="47"/>
      <c r="M270" s="222" t="s">
        <v>19</v>
      </c>
      <c r="N270" s="223" t="s">
        <v>46</v>
      </c>
      <c r="O270" s="87"/>
      <c r="P270" s="224">
        <f>O270*H270</f>
        <v>0</v>
      </c>
      <c r="Q270" s="224">
        <v>1.9967999999999999</v>
      </c>
      <c r="R270" s="224">
        <f>Q270*H270</f>
        <v>2.3362559999999997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158</v>
      </c>
      <c r="AT270" s="226" t="s">
        <v>153</v>
      </c>
      <c r="AU270" s="226" t="s">
        <v>85</v>
      </c>
      <c r="AY270" s="20" t="s">
        <v>151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83</v>
      </c>
      <c r="BK270" s="227">
        <f>ROUND(I270*H270,2)</f>
        <v>0</v>
      </c>
      <c r="BL270" s="20" t="s">
        <v>158</v>
      </c>
      <c r="BM270" s="226" t="s">
        <v>994</v>
      </c>
    </row>
    <row r="271" s="2" customFormat="1">
      <c r="A271" s="41"/>
      <c r="B271" s="42"/>
      <c r="C271" s="43"/>
      <c r="D271" s="228" t="s">
        <v>160</v>
      </c>
      <c r="E271" s="43"/>
      <c r="F271" s="229" t="s">
        <v>995</v>
      </c>
      <c r="G271" s="43"/>
      <c r="H271" s="43"/>
      <c r="I271" s="230"/>
      <c r="J271" s="43"/>
      <c r="K271" s="43"/>
      <c r="L271" s="47"/>
      <c r="M271" s="231"/>
      <c r="N271" s="232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160</v>
      </c>
      <c r="AU271" s="20" t="s">
        <v>85</v>
      </c>
    </row>
    <row r="272" s="13" customFormat="1">
      <c r="A272" s="13"/>
      <c r="B272" s="233"/>
      <c r="C272" s="234"/>
      <c r="D272" s="235" t="s">
        <v>173</v>
      </c>
      <c r="E272" s="236" t="s">
        <v>19</v>
      </c>
      <c r="F272" s="237" t="s">
        <v>996</v>
      </c>
      <c r="G272" s="234"/>
      <c r="H272" s="238">
        <v>1.1699999999999999</v>
      </c>
      <c r="I272" s="239"/>
      <c r="J272" s="234"/>
      <c r="K272" s="234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173</v>
      </c>
      <c r="AU272" s="244" t="s">
        <v>85</v>
      </c>
      <c r="AV272" s="13" t="s">
        <v>85</v>
      </c>
      <c r="AW272" s="13" t="s">
        <v>36</v>
      </c>
      <c r="AX272" s="13" t="s">
        <v>83</v>
      </c>
      <c r="AY272" s="244" t="s">
        <v>151</v>
      </c>
    </row>
    <row r="273" s="2" customFormat="1" ht="24.15" customHeight="1">
      <c r="A273" s="41"/>
      <c r="B273" s="42"/>
      <c r="C273" s="215" t="s">
        <v>440</v>
      </c>
      <c r="D273" s="215" t="s">
        <v>153</v>
      </c>
      <c r="E273" s="216" t="s">
        <v>997</v>
      </c>
      <c r="F273" s="217" t="s">
        <v>998</v>
      </c>
      <c r="G273" s="218" t="s">
        <v>256</v>
      </c>
      <c r="H273" s="219">
        <v>5.8499999999999996</v>
      </c>
      <c r="I273" s="220"/>
      <c r="J273" s="221">
        <f>ROUND(I273*H273,2)</f>
        <v>0</v>
      </c>
      <c r="K273" s="217" t="s">
        <v>157</v>
      </c>
      <c r="L273" s="47"/>
      <c r="M273" s="222" t="s">
        <v>19</v>
      </c>
      <c r="N273" s="223" t="s">
        <v>46</v>
      </c>
      <c r="O273" s="87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26" t="s">
        <v>158</v>
      </c>
      <c r="AT273" s="226" t="s">
        <v>153</v>
      </c>
      <c r="AU273" s="226" t="s">
        <v>85</v>
      </c>
      <c r="AY273" s="20" t="s">
        <v>151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20" t="s">
        <v>83</v>
      </c>
      <c r="BK273" s="227">
        <f>ROUND(I273*H273,2)</f>
        <v>0</v>
      </c>
      <c r="BL273" s="20" t="s">
        <v>158</v>
      </c>
      <c r="BM273" s="226" t="s">
        <v>999</v>
      </c>
    </row>
    <row r="274" s="2" customFormat="1">
      <c r="A274" s="41"/>
      <c r="B274" s="42"/>
      <c r="C274" s="43"/>
      <c r="D274" s="228" t="s">
        <v>160</v>
      </c>
      <c r="E274" s="43"/>
      <c r="F274" s="229" t="s">
        <v>1000</v>
      </c>
      <c r="G274" s="43"/>
      <c r="H274" s="43"/>
      <c r="I274" s="230"/>
      <c r="J274" s="43"/>
      <c r="K274" s="43"/>
      <c r="L274" s="47"/>
      <c r="M274" s="231"/>
      <c r="N274" s="232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160</v>
      </c>
      <c r="AU274" s="20" t="s">
        <v>85</v>
      </c>
    </row>
    <row r="275" s="13" customFormat="1">
      <c r="A275" s="13"/>
      <c r="B275" s="233"/>
      <c r="C275" s="234"/>
      <c r="D275" s="235" t="s">
        <v>173</v>
      </c>
      <c r="E275" s="236" t="s">
        <v>19</v>
      </c>
      <c r="F275" s="237" t="s">
        <v>1001</v>
      </c>
      <c r="G275" s="234"/>
      <c r="H275" s="238">
        <v>5.8499999999999996</v>
      </c>
      <c r="I275" s="239"/>
      <c r="J275" s="234"/>
      <c r="K275" s="234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173</v>
      </c>
      <c r="AU275" s="244" t="s">
        <v>85</v>
      </c>
      <c r="AV275" s="13" t="s">
        <v>85</v>
      </c>
      <c r="AW275" s="13" t="s">
        <v>36</v>
      </c>
      <c r="AX275" s="13" t="s">
        <v>83</v>
      </c>
      <c r="AY275" s="244" t="s">
        <v>151</v>
      </c>
    </row>
    <row r="276" s="2" customFormat="1" ht="44.25" customHeight="1">
      <c r="A276" s="41"/>
      <c r="B276" s="42"/>
      <c r="C276" s="215" t="s">
        <v>446</v>
      </c>
      <c r="D276" s="215" t="s">
        <v>153</v>
      </c>
      <c r="E276" s="216" t="s">
        <v>1002</v>
      </c>
      <c r="F276" s="217" t="s">
        <v>1003</v>
      </c>
      <c r="G276" s="218" t="s">
        <v>256</v>
      </c>
      <c r="H276" s="219">
        <v>3.8999999999999999</v>
      </c>
      <c r="I276" s="220"/>
      <c r="J276" s="221">
        <f>ROUND(I276*H276,2)</f>
        <v>0</v>
      </c>
      <c r="K276" s="217" t="s">
        <v>157</v>
      </c>
      <c r="L276" s="47"/>
      <c r="M276" s="222" t="s">
        <v>19</v>
      </c>
      <c r="N276" s="223" t="s">
        <v>46</v>
      </c>
      <c r="O276" s="87"/>
      <c r="P276" s="224">
        <f>O276*H276</f>
        <v>0</v>
      </c>
      <c r="Q276" s="224">
        <v>0.74326999999999999</v>
      </c>
      <c r="R276" s="224">
        <f>Q276*H276</f>
        <v>2.8987529999999997</v>
      </c>
      <c r="S276" s="224">
        <v>0</v>
      </c>
      <c r="T276" s="225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6" t="s">
        <v>158</v>
      </c>
      <c r="AT276" s="226" t="s">
        <v>153</v>
      </c>
      <c r="AU276" s="226" t="s">
        <v>85</v>
      </c>
      <c r="AY276" s="20" t="s">
        <v>151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20" t="s">
        <v>83</v>
      </c>
      <c r="BK276" s="227">
        <f>ROUND(I276*H276,2)</f>
        <v>0</v>
      </c>
      <c r="BL276" s="20" t="s">
        <v>158</v>
      </c>
      <c r="BM276" s="226" t="s">
        <v>1004</v>
      </c>
    </row>
    <row r="277" s="2" customFormat="1">
      <c r="A277" s="41"/>
      <c r="B277" s="42"/>
      <c r="C277" s="43"/>
      <c r="D277" s="228" t="s">
        <v>160</v>
      </c>
      <c r="E277" s="43"/>
      <c r="F277" s="229" t="s">
        <v>1005</v>
      </c>
      <c r="G277" s="43"/>
      <c r="H277" s="43"/>
      <c r="I277" s="230"/>
      <c r="J277" s="43"/>
      <c r="K277" s="43"/>
      <c r="L277" s="47"/>
      <c r="M277" s="231"/>
      <c r="N277" s="232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160</v>
      </c>
      <c r="AU277" s="20" t="s">
        <v>85</v>
      </c>
    </row>
    <row r="278" s="13" customFormat="1">
      <c r="A278" s="13"/>
      <c r="B278" s="233"/>
      <c r="C278" s="234"/>
      <c r="D278" s="235" t="s">
        <v>173</v>
      </c>
      <c r="E278" s="236" t="s">
        <v>19</v>
      </c>
      <c r="F278" s="237" t="s">
        <v>963</v>
      </c>
      <c r="G278" s="234"/>
      <c r="H278" s="238">
        <v>3.8999999999999999</v>
      </c>
      <c r="I278" s="239"/>
      <c r="J278" s="234"/>
      <c r="K278" s="234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173</v>
      </c>
      <c r="AU278" s="244" t="s">
        <v>85</v>
      </c>
      <c r="AV278" s="13" t="s">
        <v>85</v>
      </c>
      <c r="AW278" s="13" t="s">
        <v>36</v>
      </c>
      <c r="AX278" s="13" t="s">
        <v>83</v>
      </c>
      <c r="AY278" s="244" t="s">
        <v>151</v>
      </c>
    </row>
    <row r="279" s="12" customFormat="1" ht="22.8" customHeight="1">
      <c r="A279" s="12"/>
      <c r="B279" s="199"/>
      <c r="C279" s="200"/>
      <c r="D279" s="201" t="s">
        <v>74</v>
      </c>
      <c r="E279" s="213" t="s">
        <v>204</v>
      </c>
      <c r="F279" s="213" t="s">
        <v>483</v>
      </c>
      <c r="G279" s="200"/>
      <c r="H279" s="200"/>
      <c r="I279" s="203"/>
      <c r="J279" s="214">
        <f>BK279</f>
        <v>0</v>
      </c>
      <c r="K279" s="200"/>
      <c r="L279" s="205"/>
      <c r="M279" s="206"/>
      <c r="N279" s="207"/>
      <c r="O279" s="207"/>
      <c r="P279" s="208">
        <f>SUM(P280:P350)</f>
        <v>0</v>
      </c>
      <c r="Q279" s="207"/>
      <c r="R279" s="208">
        <f>SUM(R280:R350)</f>
        <v>105.5391903</v>
      </c>
      <c r="S279" s="207"/>
      <c r="T279" s="209">
        <f>SUM(T280:T350)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0" t="s">
        <v>83</v>
      </c>
      <c r="AT279" s="211" t="s">
        <v>74</v>
      </c>
      <c r="AU279" s="211" t="s">
        <v>83</v>
      </c>
      <c r="AY279" s="210" t="s">
        <v>151</v>
      </c>
      <c r="BK279" s="212">
        <f>SUM(BK280:BK350)</f>
        <v>0</v>
      </c>
    </row>
    <row r="280" s="2" customFormat="1" ht="37.8" customHeight="1">
      <c r="A280" s="41"/>
      <c r="B280" s="42"/>
      <c r="C280" s="215" t="s">
        <v>450</v>
      </c>
      <c r="D280" s="215" t="s">
        <v>153</v>
      </c>
      <c r="E280" s="216" t="s">
        <v>1006</v>
      </c>
      <c r="F280" s="217" t="s">
        <v>1007</v>
      </c>
      <c r="G280" s="218" t="s">
        <v>170</v>
      </c>
      <c r="H280" s="219">
        <v>5</v>
      </c>
      <c r="I280" s="220"/>
      <c r="J280" s="221">
        <f>ROUND(I280*H280,2)</f>
        <v>0</v>
      </c>
      <c r="K280" s="217" t="s">
        <v>157</v>
      </c>
      <c r="L280" s="47"/>
      <c r="M280" s="222" t="s">
        <v>19</v>
      </c>
      <c r="N280" s="223" t="s">
        <v>46</v>
      </c>
      <c r="O280" s="87"/>
      <c r="P280" s="224">
        <f>O280*H280</f>
        <v>0</v>
      </c>
      <c r="Q280" s="224">
        <v>1.0000000000000001E-05</v>
      </c>
      <c r="R280" s="224">
        <f>Q280*H280</f>
        <v>5.0000000000000002E-05</v>
      </c>
      <c r="S280" s="224">
        <v>0</v>
      </c>
      <c r="T280" s="225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6" t="s">
        <v>158</v>
      </c>
      <c r="AT280" s="226" t="s">
        <v>153</v>
      </c>
      <c r="AU280" s="226" t="s">
        <v>85</v>
      </c>
      <c r="AY280" s="20" t="s">
        <v>151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20" t="s">
        <v>83</v>
      </c>
      <c r="BK280" s="227">
        <f>ROUND(I280*H280,2)</f>
        <v>0</v>
      </c>
      <c r="BL280" s="20" t="s">
        <v>158</v>
      </c>
      <c r="BM280" s="226" t="s">
        <v>1008</v>
      </c>
    </row>
    <row r="281" s="2" customFormat="1">
      <c r="A281" s="41"/>
      <c r="B281" s="42"/>
      <c r="C281" s="43"/>
      <c r="D281" s="228" t="s">
        <v>160</v>
      </c>
      <c r="E281" s="43"/>
      <c r="F281" s="229" t="s">
        <v>1009</v>
      </c>
      <c r="G281" s="43"/>
      <c r="H281" s="43"/>
      <c r="I281" s="230"/>
      <c r="J281" s="43"/>
      <c r="K281" s="43"/>
      <c r="L281" s="47"/>
      <c r="M281" s="231"/>
      <c r="N281" s="232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160</v>
      </c>
      <c r="AU281" s="20" t="s">
        <v>85</v>
      </c>
    </row>
    <row r="282" s="13" customFormat="1">
      <c r="A282" s="13"/>
      <c r="B282" s="233"/>
      <c r="C282" s="234"/>
      <c r="D282" s="235" t="s">
        <v>173</v>
      </c>
      <c r="E282" s="236" t="s">
        <v>19</v>
      </c>
      <c r="F282" s="237" t="s">
        <v>953</v>
      </c>
      <c r="G282" s="234"/>
      <c r="H282" s="238">
        <v>5</v>
      </c>
      <c r="I282" s="239"/>
      <c r="J282" s="234"/>
      <c r="K282" s="234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173</v>
      </c>
      <c r="AU282" s="244" t="s">
        <v>85</v>
      </c>
      <c r="AV282" s="13" t="s">
        <v>85</v>
      </c>
      <c r="AW282" s="13" t="s">
        <v>36</v>
      </c>
      <c r="AX282" s="13" t="s">
        <v>83</v>
      </c>
      <c r="AY282" s="244" t="s">
        <v>151</v>
      </c>
    </row>
    <row r="283" s="2" customFormat="1" ht="21.75" customHeight="1">
      <c r="A283" s="41"/>
      <c r="B283" s="42"/>
      <c r="C283" s="267" t="s">
        <v>454</v>
      </c>
      <c r="D283" s="267" t="s">
        <v>363</v>
      </c>
      <c r="E283" s="268" t="s">
        <v>1010</v>
      </c>
      <c r="F283" s="269" t="s">
        <v>1011</v>
      </c>
      <c r="G283" s="270" t="s">
        <v>170</v>
      </c>
      <c r="H283" s="271">
        <v>5.1500000000000004</v>
      </c>
      <c r="I283" s="272"/>
      <c r="J283" s="273">
        <f>ROUND(I283*H283,2)</f>
        <v>0</v>
      </c>
      <c r="K283" s="269" t="s">
        <v>157</v>
      </c>
      <c r="L283" s="274"/>
      <c r="M283" s="275" t="s">
        <v>19</v>
      </c>
      <c r="N283" s="276" t="s">
        <v>46</v>
      </c>
      <c r="O283" s="87"/>
      <c r="P283" s="224">
        <f>O283*H283</f>
        <v>0</v>
      </c>
      <c r="Q283" s="224">
        <v>0.0067299999999999999</v>
      </c>
      <c r="R283" s="224">
        <f>Q283*H283</f>
        <v>0.034659500000000003</v>
      </c>
      <c r="S283" s="224">
        <v>0</v>
      </c>
      <c r="T283" s="225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6" t="s">
        <v>204</v>
      </c>
      <c r="AT283" s="226" t="s">
        <v>363</v>
      </c>
      <c r="AU283" s="226" t="s">
        <v>85</v>
      </c>
      <c r="AY283" s="20" t="s">
        <v>151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20" t="s">
        <v>83</v>
      </c>
      <c r="BK283" s="227">
        <f>ROUND(I283*H283,2)</f>
        <v>0</v>
      </c>
      <c r="BL283" s="20" t="s">
        <v>158</v>
      </c>
      <c r="BM283" s="226" t="s">
        <v>1012</v>
      </c>
    </row>
    <row r="284" s="13" customFormat="1">
      <c r="A284" s="13"/>
      <c r="B284" s="233"/>
      <c r="C284" s="234"/>
      <c r="D284" s="235" t="s">
        <v>173</v>
      </c>
      <c r="E284" s="234"/>
      <c r="F284" s="237" t="s">
        <v>1013</v>
      </c>
      <c r="G284" s="234"/>
      <c r="H284" s="238">
        <v>5.1500000000000004</v>
      </c>
      <c r="I284" s="239"/>
      <c r="J284" s="234"/>
      <c r="K284" s="234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173</v>
      </c>
      <c r="AU284" s="244" t="s">
        <v>85</v>
      </c>
      <c r="AV284" s="13" t="s">
        <v>85</v>
      </c>
      <c r="AW284" s="13" t="s">
        <v>4</v>
      </c>
      <c r="AX284" s="13" t="s">
        <v>83</v>
      </c>
      <c r="AY284" s="244" t="s">
        <v>151</v>
      </c>
    </row>
    <row r="285" s="2" customFormat="1" ht="37.8" customHeight="1">
      <c r="A285" s="41"/>
      <c r="B285" s="42"/>
      <c r="C285" s="215" t="s">
        <v>461</v>
      </c>
      <c r="D285" s="215" t="s">
        <v>153</v>
      </c>
      <c r="E285" s="216" t="s">
        <v>581</v>
      </c>
      <c r="F285" s="217" t="s">
        <v>582</v>
      </c>
      <c r="G285" s="218" t="s">
        <v>170</v>
      </c>
      <c r="H285" s="219">
        <v>843</v>
      </c>
      <c r="I285" s="220"/>
      <c r="J285" s="221">
        <f>ROUND(I285*H285,2)</f>
        <v>0</v>
      </c>
      <c r="K285" s="217" t="s">
        <v>157</v>
      </c>
      <c r="L285" s="47"/>
      <c r="M285" s="222" t="s">
        <v>19</v>
      </c>
      <c r="N285" s="223" t="s">
        <v>46</v>
      </c>
      <c r="O285" s="87"/>
      <c r="P285" s="224">
        <f>O285*H285</f>
        <v>0</v>
      </c>
      <c r="Q285" s="224">
        <v>2.0000000000000002E-05</v>
      </c>
      <c r="R285" s="224">
        <f>Q285*H285</f>
        <v>0.01686</v>
      </c>
      <c r="S285" s="224">
        <v>0</v>
      </c>
      <c r="T285" s="225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26" t="s">
        <v>158</v>
      </c>
      <c r="AT285" s="226" t="s">
        <v>153</v>
      </c>
      <c r="AU285" s="226" t="s">
        <v>85</v>
      </c>
      <c r="AY285" s="20" t="s">
        <v>151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20" t="s">
        <v>83</v>
      </c>
      <c r="BK285" s="227">
        <f>ROUND(I285*H285,2)</f>
        <v>0</v>
      </c>
      <c r="BL285" s="20" t="s">
        <v>158</v>
      </c>
      <c r="BM285" s="226" t="s">
        <v>1014</v>
      </c>
    </row>
    <row r="286" s="2" customFormat="1">
      <c r="A286" s="41"/>
      <c r="B286" s="42"/>
      <c r="C286" s="43"/>
      <c r="D286" s="228" t="s">
        <v>160</v>
      </c>
      <c r="E286" s="43"/>
      <c r="F286" s="229" t="s">
        <v>584</v>
      </c>
      <c r="G286" s="43"/>
      <c r="H286" s="43"/>
      <c r="I286" s="230"/>
      <c r="J286" s="43"/>
      <c r="K286" s="43"/>
      <c r="L286" s="47"/>
      <c r="M286" s="231"/>
      <c r="N286" s="232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160</v>
      </c>
      <c r="AU286" s="20" t="s">
        <v>85</v>
      </c>
    </row>
    <row r="287" s="13" customFormat="1">
      <c r="A287" s="13"/>
      <c r="B287" s="233"/>
      <c r="C287" s="234"/>
      <c r="D287" s="235" t="s">
        <v>173</v>
      </c>
      <c r="E287" s="236" t="s">
        <v>19</v>
      </c>
      <c r="F287" s="237" t="s">
        <v>954</v>
      </c>
      <c r="G287" s="234"/>
      <c r="H287" s="238">
        <v>492</v>
      </c>
      <c r="I287" s="239"/>
      <c r="J287" s="234"/>
      <c r="K287" s="234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173</v>
      </c>
      <c r="AU287" s="244" t="s">
        <v>85</v>
      </c>
      <c r="AV287" s="13" t="s">
        <v>85</v>
      </c>
      <c r="AW287" s="13" t="s">
        <v>36</v>
      </c>
      <c r="AX287" s="13" t="s">
        <v>75</v>
      </c>
      <c r="AY287" s="244" t="s">
        <v>151</v>
      </c>
    </row>
    <row r="288" s="13" customFormat="1">
      <c r="A288" s="13"/>
      <c r="B288" s="233"/>
      <c r="C288" s="234"/>
      <c r="D288" s="235" t="s">
        <v>173</v>
      </c>
      <c r="E288" s="236" t="s">
        <v>19</v>
      </c>
      <c r="F288" s="237" t="s">
        <v>955</v>
      </c>
      <c r="G288" s="234"/>
      <c r="H288" s="238">
        <v>138</v>
      </c>
      <c r="I288" s="239"/>
      <c r="J288" s="234"/>
      <c r="K288" s="234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173</v>
      </c>
      <c r="AU288" s="244" t="s">
        <v>85</v>
      </c>
      <c r="AV288" s="13" t="s">
        <v>85</v>
      </c>
      <c r="AW288" s="13" t="s">
        <v>36</v>
      </c>
      <c r="AX288" s="13" t="s">
        <v>75</v>
      </c>
      <c r="AY288" s="244" t="s">
        <v>151</v>
      </c>
    </row>
    <row r="289" s="13" customFormat="1">
      <c r="A289" s="13"/>
      <c r="B289" s="233"/>
      <c r="C289" s="234"/>
      <c r="D289" s="235" t="s">
        <v>173</v>
      </c>
      <c r="E289" s="236" t="s">
        <v>19</v>
      </c>
      <c r="F289" s="237" t="s">
        <v>956</v>
      </c>
      <c r="G289" s="234"/>
      <c r="H289" s="238">
        <v>155</v>
      </c>
      <c r="I289" s="239"/>
      <c r="J289" s="234"/>
      <c r="K289" s="234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173</v>
      </c>
      <c r="AU289" s="244" t="s">
        <v>85</v>
      </c>
      <c r="AV289" s="13" t="s">
        <v>85</v>
      </c>
      <c r="AW289" s="13" t="s">
        <v>36</v>
      </c>
      <c r="AX289" s="13" t="s">
        <v>75</v>
      </c>
      <c r="AY289" s="244" t="s">
        <v>151</v>
      </c>
    </row>
    <row r="290" s="13" customFormat="1">
      <c r="A290" s="13"/>
      <c r="B290" s="233"/>
      <c r="C290" s="234"/>
      <c r="D290" s="235" t="s">
        <v>173</v>
      </c>
      <c r="E290" s="236" t="s">
        <v>19</v>
      </c>
      <c r="F290" s="237" t="s">
        <v>957</v>
      </c>
      <c r="G290" s="234"/>
      <c r="H290" s="238">
        <v>58</v>
      </c>
      <c r="I290" s="239"/>
      <c r="J290" s="234"/>
      <c r="K290" s="234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173</v>
      </c>
      <c r="AU290" s="244" t="s">
        <v>85</v>
      </c>
      <c r="AV290" s="13" t="s">
        <v>85</v>
      </c>
      <c r="AW290" s="13" t="s">
        <v>36</v>
      </c>
      <c r="AX290" s="13" t="s">
        <v>75</v>
      </c>
      <c r="AY290" s="244" t="s">
        <v>151</v>
      </c>
    </row>
    <row r="291" s="14" customFormat="1">
      <c r="A291" s="14"/>
      <c r="B291" s="245"/>
      <c r="C291" s="246"/>
      <c r="D291" s="235" t="s">
        <v>173</v>
      </c>
      <c r="E291" s="247" t="s">
        <v>19</v>
      </c>
      <c r="F291" s="248" t="s">
        <v>177</v>
      </c>
      <c r="G291" s="246"/>
      <c r="H291" s="249">
        <v>843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5" t="s">
        <v>173</v>
      </c>
      <c r="AU291" s="255" t="s">
        <v>85</v>
      </c>
      <c r="AV291" s="14" t="s">
        <v>158</v>
      </c>
      <c r="AW291" s="14" t="s">
        <v>36</v>
      </c>
      <c r="AX291" s="14" t="s">
        <v>83</v>
      </c>
      <c r="AY291" s="255" t="s">
        <v>151</v>
      </c>
    </row>
    <row r="292" s="2" customFormat="1" ht="21.75" customHeight="1">
      <c r="A292" s="41"/>
      <c r="B292" s="42"/>
      <c r="C292" s="267" t="s">
        <v>465</v>
      </c>
      <c r="D292" s="267" t="s">
        <v>363</v>
      </c>
      <c r="E292" s="268" t="s">
        <v>587</v>
      </c>
      <c r="F292" s="269" t="s">
        <v>588</v>
      </c>
      <c r="G292" s="270" t="s">
        <v>170</v>
      </c>
      <c r="H292" s="271">
        <v>868.28999999999996</v>
      </c>
      <c r="I292" s="272"/>
      <c r="J292" s="273">
        <f>ROUND(I292*H292,2)</f>
        <v>0</v>
      </c>
      <c r="K292" s="269" t="s">
        <v>157</v>
      </c>
      <c r="L292" s="274"/>
      <c r="M292" s="275" t="s">
        <v>19</v>
      </c>
      <c r="N292" s="276" t="s">
        <v>46</v>
      </c>
      <c r="O292" s="87"/>
      <c r="P292" s="224">
        <f>O292*H292</f>
        <v>0</v>
      </c>
      <c r="Q292" s="224">
        <v>0.01052</v>
      </c>
      <c r="R292" s="224">
        <f>Q292*H292</f>
        <v>9.1344107999999995</v>
      </c>
      <c r="S292" s="224">
        <v>0</v>
      </c>
      <c r="T292" s="225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204</v>
      </c>
      <c r="AT292" s="226" t="s">
        <v>363</v>
      </c>
      <c r="AU292" s="226" t="s">
        <v>85</v>
      </c>
      <c r="AY292" s="20" t="s">
        <v>151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20" t="s">
        <v>83</v>
      </c>
      <c r="BK292" s="227">
        <f>ROUND(I292*H292,2)</f>
        <v>0</v>
      </c>
      <c r="BL292" s="20" t="s">
        <v>158</v>
      </c>
      <c r="BM292" s="226" t="s">
        <v>1015</v>
      </c>
    </row>
    <row r="293" s="13" customFormat="1">
      <c r="A293" s="13"/>
      <c r="B293" s="233"/>
      <c r="C293" s="234"/>
      <c r="D293" s="235" t="s">
        <v>173</v>
      </c>
      <c r="E293" s="234"/>
      <c r="F293" s="237" t="s">
        <v>1016</v>
      </c>
      <c r="G293" s="234"/>
      <c r="H293" s="238">
        <v>868.28999999999996</v>
      </c>
      <c r="I293" s="239"/>
      <c r="J293" s="234"/>
      <c r="K293" s="234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173</v>
      </c>
      <c r="AU293" s="244" t="s">
        <v>85</v>
      </c>
      <c r="AV293" s="13" t="s">
        <v>85</v>
      </c>
      <c r="AW293" s="13" t="s">
        <v>4</v>
      </c>
      <c r="AX293" s="13" t="s">
        <v>83</v>
      </c>
      <c r="AY293" s="244" t="s">
        <v>151</v>
      </c>
    </row>
    <row r="294" s="2" customFormat="1" ht="37.8" customHeight="1">
      <c r="A294" s="41"/>
      <c r="B294" s="42"/>
      <c r="C294" s="215" t="s">
        <v>471</v>
      </c>
      <c r="D294" s="215" t="s">
        <v>153</v>
      </c>
      <c r="E294" s="216" t="s">
        <v>1017</v>
      </c>
      <c r="F294" s="217" t="s">
        <v>1018</v>
      </c>
      <c r="G294" s="218" t="s">
        <v>407</v>
      </c>
      <c r="H294" s="219">
        <v>38</v>
      </c>
      <c r="I294" s="220"/>
      <c r="J294" s="221">
        <f>ROUND(I294*H294,2)</f>
        <v>0</v>
      </c>
      <c r="K294" s="217" t="s">
        <v>157</v>
      </c>
      <c r="L294" s="47"/>
      <c r="M294" s="222" t="s">
        <v>19</v>
      </c>
      <c r="N294" s="223" t="s">
        <v>46</v>
      </c>
      <c r="O294" s="87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6" t="s">
        <v>158</v>
      </c>
      <c r="AT294" s="226" t="s">
        <v>153</v>
      </c>
      <c r="AU294" s="226" t="s">
        <v>85</v>
      </c>
      <c r="AY294" s="20" t="s">
        <v>151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20" t="s">
        <v>83</v>
      </c>
      <c r="BK294" s="227">
        <f>ROUND(I294*H294,2)</f>
        <v>0</v>
      </c>
      <c r="BL294" s="20" t="s">
        <v>158</v>
      </c>
      <c r="BM294" s="226" t="s">
        <v>1019</v>
      </c>
    </row>
    <row r="295" s="2" customFormat="1">
      <c r="A295" s="41"/>
      <c r="B295" s="42"/>
      <c r="C295" s="43"/>
      <c r="D295" s="228" t="s">
        <v>160</v>
      </c>
      <c r="E295" s="43"/>
      <c r="F295" s="229" t="s">
        <v>1020</v>
      </c>
      <c r="G295" s="43"/>
      <c r="H295" s="43"/>
      <c r="I295" s="230"/>
      <c r="J295" s="43"/>
      <c r="K295" s="43"/>
      <c r="L295" s="47"/>
      <c r="M295" s="231"/>
      <c r="N295" s="232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160</v>
      </c>
      <c r="AU295" s="20" t="s">
        <v>85</v>
      </c>
    </row>
    <row r="296" s="13" customFormat="1">
      <c r="A296" s="13"/>
      <c r="B296" s="233"/>
      <c r="C296" s="234"/>
      <c r="D296" s="235" t="s">
        <v>173</v>
      </c>
      <c r="E296" s="236" t="s">
        <v>19</v>
      </c>
      <c r="F296" s="237" t="s">
        <v>1021</v>
      </c>
      <c r="G296" s="234"/>
      <c r="H296" s="238">
        <v>18</v>
      </c>
      <c r="I296" s="239"/>
      <c r="J296" s="234"/>
      <c r="K296" s="234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173</v>
      </c>
      <c r="AU296" s="244" t="s">
        <v>85</v>
      </c>
      <c r="AV296" s="13" t="s">
        <v>85</v>
      </c>
      <c r="AW296" s="13" t="s">
        <v>36</v>
      </c>
      <c r="AX296" s="13" t="s">
        <v>75</v>
      </c>
      <c r="AY296" s="244" t="s">
        <v>151</v>
      </c>
    </row>
    <row r="297" s="13" customFormat="1">
      <c r="A297" s="13"/>
      <c r="B297" s="233"/>
      <c r="C297" s="234"/>
      <c r="D297" s="235" t="s">
        <v>173</v>
      </c>
      <c r="E297" s="236" t="s">
        <v>19</v>
      </c>
      <c r="F297" s="237" t="s">
        <v>1022</v>
      </c>
      <c r="G297" s="234"/>
      <c r="H297" s="238">
        <v>7</v>
      </c>
      <c r="I297" s="239"/>
      <c r="J297" s="234"/>
      <c r="K297" s="234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173</v>
      </c>
      <c r="AU297" s="244" t="s">
        <v>85</v>
      </c>
      <c r="AV297" s="13" t="s">
        <v>85</v>
      </c>
      <c r="AW297" s="13" t="s">
        <v>36</v>
      </c>
      <c r="AX297" s="13" t="s">
        <v>75</v>
      </c>
      <c r="AY297" s="244" t="s">
        <v>151</v>
      </c>
    </row>
    <row r="298" s="13" customFormat="1">
      <c r="A298" s="13"/>
      <c r="B298" s="233"/>
      <c r="C298" s="234"/>
      <c r="D298" s="235" t="s">
        <v>173</v>
      </c>
      <c r="E298" s="236" t="s">
        <v>19</v>
      </c>
      <c r="F298" s="237" t="s">
        <v>1023</v>
      </c>
      <c r="G298" s="234"/>
      <c r="H298" s="238">
        <v>9</v>
      </c>
      <c r="I298" s="239"/>
      <c r="J298" s="234"/>
      <c r="K298" s="234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173</v>
      </c>
      <c r="AU298" s="244" t="s">
        <v>85</v>
      </c>
      <c r="AV298" s="13" t="s">
        <v>85</v>
      </c>
      <c r="AW298" s="13" t="s">
        <v>36</v>
      </c>
      <c r="AX298" s="13" t="s">
        <v>75</v>
      </c>
      <c r="AY298" s="244" t="s">
        <v>151</v>
      </c>
    </row>
    <row r="299" s="13" customFormat="1">
      <c r="A299" s="13"/>
      <c r="B299" s="233"/>
      <c r="C299" s="234"/>
      <c r="D299" s="235" t="s">
        <v>173</v>
      </c>
      <c r="E299" s="236" t="s">
        <v>19</v>
      </c>
      <c r="F299" s="237" t="s">
        <v>1024</v>
      </c>
      <c r="G299" s="234"/>
      <c r="H299" s="238">
        <v>4</v>
      </c>
      <c r="I299" s="239"/>
      <c r="J299" s="234"/>
      <c r="K299" s="234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173</v>
      </c>
      <c r="AU299" s="244" t="s">
        <v>85</v>
      </c>
      <c r="AV299" s="13" t="s">
        <v>85</v>
      </c>
      <c r="AW299" s="13" t="s">
        <v>36</v>
      </c>
      <c r="AX299" s="13" t="s">
        <v>75</v>
      </c>
      <c r="AY299" s="244" t="s">
        <v>151</v>
      </c>
    </row>
    <row r="300" s="14" customFormat="1">
      <c r="A300" s="14"/>
      <c r="B300" s="245"/>
      <c r="C300" s="246"/>
      <c r="D300" s="235" t="s">
        <v>173</v>
      </c>
      <c r="E300" s="247" t="s">
        <v>19</v>
      </c>
      <c r="F300" s="248" t="s">
        <v>177</v>
      </c>
      <c r="G300" s="246"/>
      <c r="H300" s="249">
        <v>38</v>
      </c>
      <c r="I300" s="250"/>
      <c r="J300" s="246"/>
      <c r="K300" s="246"/>
      <c r="L300" s="251"/>
      <c r="M300" s="252"/>
      <c r="N300" s="253"/>
      <c r="O300" s="253"/>
      <c r="P300" s="253"/>
      <c r="Q300" s="253"/>
      <c r="R300" s="253"/>
      <c r="S300" s="253"/>
      <c r="T300" s="25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5" t="s">
        <v>173</v>
      </c>
      <c r="AU300" s="255" t="s">
        <v>85</v>
      </c>
      <c r="AV300" s="14" t="s">
        <v>158</v>
      </c>
      <c r="AW300" s="14" t="s">
        <v>36</v>
      </c>
      <c r="AX300" s="14" t="s">
        <v>83</v>
      </c>
      <c r="AY300" s="255" t="s">
        <v>151</v>
      </c>
    </row>
    <row r="301" s="2" customFormat="1" ht="21.75" customHeight="1">
      <c r="A301" s="41"/>
      <c r="B301" s="42"/>
      <c r="C301" s="267" t="s">
        <v>477</v>
      </c>
      <c r="D301" s="267" t="s">
        <v>363</v>
      </c>
      <c r="E301" s="268" t="s">
        <v>1025</v>
      </c>
      <c r="F301" s="269" t="s">
        <v>1026</v>
      </c>
      <c r="G301" s="270" t="s">
        <v>407</v>
      </c>
      <c r="H301" s="271">
        <v>38</v>
      </c>
      <c r="I301" s="272"/>
      <c r="J301" s="273">
        <f>ROUND(I301*H301,2)</f>
        <v>0</v>
      </c>
      <c r="K301" s="269" t="s">
        <v>157</v>
      </c>
      <c r="L301" s="274"/>
      <c r="M301" s="275" t="s">
        <v>19</v>
      </c>
      <c r="N301" s="276" t="s">
        <v>46</v>
      </c>
      <c r="O301" s="87"/>
      <c r="P301" s="224">
        <f>O301*H301</f>
        <v>0</v>
      </c>
      <c r="Q301" s="224">
        <v>0.0037000000000000002</v>
      </c>
      <c r="R301" s="224">
        <f>Q301*H301</f>
        <v>0.1406</v>
      </c>
      <c r="S301" s="224">
        <v>0</v>
      </c>
      <c r="T301" s="225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26" t="s">
        <v>204</v>
      </c>
      <c r="AT301" s="226" t="s">
        <v>363</v>
      </c>
      <c r="AU301" s="226" t="s">
        <v>85</v>
      </c>
      <c r="AY301" s="20" t="s">
        <v>151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20" t="s">
        <v>83</v>
      </c>
      <c r="BK301" s="227">
        <f>ROUND(I301*H301,2)</f>
        <v>0</v>
      </c>
      <c r="BL301" s="20" t="s">
        <v>158</v>
      </c>
      <c r="BM301" s="226" t="s">
        <v>1027</v>
      </c>
    </row>
    <row r="302" s="2" customFormat="1" ht="21.75" customHeight="1">
      <c r="A302" s="41"/>
      <c r="B302" s="42"/>
      <c r="C302" s="215" t="s">
        <v>484</v>
      </c>
      <c r="D302" s="215" t="s">
        <v>153</v>
      </c>
      <c r="E302" s="216" t="s">
        <v>1028</v>
      </c>
      <c r="F302" s="217" t="s">
        <v>1029</v>
      </c>
      <c r="G302" s="218" t="s">
        <v>170</v>
      </c>
      <c r="H302" s="219">
        <v>5</v>
      </c>
      <c r="I302" s="220"/>
      <c r="J302" s="221">
        <f>ROUND(I302*H302,2)</f>
        <v>0</v>
      </c>
      <c r="K302" s="217" t="s">
        <v>157</v>
      </c>
      <c r="L302" s="47"/>
      <c r="M302" s="222" t="s">
        <v>19</v>
      </c>
      <c r="N302" s="223" t="s">
        <v>46</v>
      </c>
      <c r="O302" s="87"/>
      <c r="P302" s="224">
        <f>O302*H302</f>
        <v>0</v>
      </c>
      <c r="Q302" s="224">
        <v>0</v>
      </c>
      <c r="R302" s="224">
        <f>Q302*H302</f>
        <v>0</v>
      </c>
      <c r="S302" s="224">
        <v>0</v>
      </c>
      <c r="T302" s="225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6" t="s">
        <v>158</v>
      </c>
      <c r="AT302" s="226" t="s">
        <v>153</v>
      </c>
      <c r="AU302" s="226" t="s">
        <v>85</v>
      </c>
      <c r="AY302" s="20" t="s">
        <v>151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20" t="s">
        <v>83</v>
      </c>
      <c r="BK302" s="227">
        <f>ROUND(I302*H302,2)</f>
        <v>0</v>
      </c>
      <c r="BL302" s="20" t="s">
        <v>158</v>
      </c>
      <c r="BM302" s="226" t="s">
        <v>1030</v>
      </c>
    </row>
    <row r="303" s="2" customFormat="1">
      <c r="A303" s="41"/>
      <c r="B303" s="42"/>
      <c r="C303" s="43"/>
      <c r="D303" s="228" t="s">
        <v>160</v>
      </c>
      <c r="E303" s="43"/>
      <c r="F303" s="229" t="s">
        <v>1031</v>
      </c>
      <c r="G303" s="43"/>
      <c r="H303" s="43"/>
      <c r="I303" s="230"/>
      <c r="J303" s="43"/>
      <c r="K303" s="43"/>
      <c r="L303" s="47"/>
      <c r="M303" s="231"/>
      <c r="N303" s="232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160</v>
      </c>
      <c r="AU303" s="20" t="s">
        <v>85</v>
      </c>
    </row>
    <row r="304" s="13" customFormat="1">
      <c r="A304" s="13"/>
      <c r="B304" s="233"/>
      <c r="C304" s="234"/>
      <c r="D304" s="235" t="s">
        <v>173</v>
      </c>
      <c r="E304" s="236" t="s">
        <v>19</v>
      </c>
      <c r="F304" s="237" t="s">
        <v>953</v>
      </c>
      <c r="G304" s="234"/>
      <c r="H304" s="238">
        <v>5</v>
      </c>
      <c r="I304" s="239"/>
      <c r="J304" s="234"/>
      <c r="K304" s="234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173</v>
      </c>
      <c r="AU304" s="244" t="s">
        <v>85</v>
      </c>
      <c r="AV304" s="13" t="s">
        <v>85</v>
      </c>
      <c r="AW304" s="13" t="s">
        <v>36</v>
      </c>
      <c r="AX304" s="13" t="s">
        <v>83</v>
      </c>
      <c r="AY304" s="244" t="s">
        <v>151</v>
      </c>
    </row>
    <row r="305" s="2" customFormat="1" ht="24.15" customHeight="1">
      <c r="A305" s="41"/>
      <c r="B305" s="42"/>
      <c r="C305" s="215" t="s">
        <v>490</v>
      </c>
      <c r="D305" s="215" t="s">
        <v>153</v>
      </c>
      <c r="E305" s="216" t="s">
        <v>671</v>
      </c>
      <c r="F305" s="217" t="s">
        <v>672</v>
      </c>
      <c r="G305" s="218" t="s">
        <v>170</v>
      </c>
      <c r="H305" s="219">
        <v>843</v>
      </c>
      <c r="I305" s="220"/>
      <c r="J305" s="221">
        <f>ROUND(I305*H305,2)</f>
        <v>0</v>
      </c>
      <c r="K305" s="217" t="s">
        <v>157</v>
      </c>
      <c r="L305" s="47"/>
      <c r="M305" s="222" t="s">
        <v>19</v>
      </c>
      <c r="N305" s="223" t="s">
        <v>46</v>
      </c>
      <c r="O305" s="87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26" t="s">
        <v>158</v>
      </c>
      <c r="AT305" s="226" t="s">
        <v>153</v>
      </c>
      <c r="AU305" s="226" t="s">
        <v>85</v>
      </c>
      <c r="AY305" s="20" t="s">
        <v>151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20" t="s">
        <v>83</v>
      </c>
      <c r="BK305" s="227">
        <f>ROUND(I305*H305,2)</f>
        <v>0</v>
      </c>
      <c r="BL305" s="20" t="s">
        <v>158</v>
      </c>
      <c r="BM305" s="226" t="s">
        <v>1032</v>
      </c>
    </row>
    <row r="306" s="2" customFormat="1">
      <c r="A306" s="41"/>
      <c r="B306" s="42"/>
      <c r="C306" s="43"/>
      <c r="D306" s="228" t="s">
        <v>160</v>
      </c>
      <c r="E306" s="43"/>
      <c r="F306" s="229" t="s">
        <v>674</v>
      </c>
      <c r="G306" s="43"/>
      <c r="H306" s="43"/>
      <c r="I306" s="230"/>
      <c r="J306" s="43"/>
      <c r="K306" s="43"/>
      <c r="L306" s="47"/>
      <c r="M306" s="231"/>
      <c r="N306" s="232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160</v>
      </c>
      <c r="AU306" s="20" t="s">
        <v>85</v>
      </c>
    </row>
    <row r="307" s="13" customFormat="1">
      <c r="A307" s="13"/>
      <c r="B307" s="233"/>
      <c r="C307" s="234"/>
      <c r="D307" s="235" t="s">
        <v>173</v>
      </c>
      <c r="E307" s="236" t="s">
        <v>19</v>
      </c>
      <c r="F307" s="237" t="s">
        <v>954</v>
      </c>
      <c r="G307" s="234"/>
      <c r="H307" s="238">
        <v>492</v>
      </c>
      <c r="I307" s="239"/>
      <c r="J307" s="234"/>
      <c r="K307" s="234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173</v>
      </c>
      <c r="AU307" s="244" t="s">
        <v>85</v>
      </c>
      <c r="AV307" s="13" t="s">
        <v>85</v>
      </c>
      <c r="AW307" s="13" t="s">
        <v>36</v>
      </c>
      <c r="AX307" s="13" t="s">
        <v>75</v>
      </c>
      <c r="AY307" s="244" t="s">
        <v>151</v>
      </c>
    </row>
    <row r="308" s="13" customFormat="1">
      <c r="A308" s="13"/>
      <c r="B308" s="233"/>
      <c r="C308" s="234"/>
      <c r="D308" s="235" t="s">
        <v>173</v>
      </c>
      <c r="E308" s="236" t="s">
        <v>19</v>
      </c>
      <c r="F308" s="237" t="s">
        <v>955</v>
      </c>
      <c r="G308" s="234"/>
      <c r="H308" s="238">
        <v>138</v>
      </c>
      <c r="I308" s="239"/>
      <c r="J308" s="234"/>
      <c r="K308" s="234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173</v>
      </c>
      <c r="AU308" s="244" t="s">
        <v>85</v>
      </c>
      <c r="AV308" s="13" t="s">
        <v>85</v>
      </c>
      <c r="AW308" s="13" t="s">
        <v>36</v>
      </c>
      <c r="AX308" s="13" t="s">
        <v>75</v>
      </c>
      <c r="AY308" s="244" t="s">
        <v>151</v>
      </c>
    </row>
    <row r="309" s="13" customFormat="1">
      <c r="A309" s="13"/>
      <c r="B309" s="233"/>
      <c r="C309" s="234"/>
      <c r="D309" s="235" t="s">
        <v>173</v>
      </c>
      <c r="E309" s="236" t="s">
        <v>19</v>
      </c>
      <c r="F309" s="237" t="s">
        <v>956</v>
      </c>
      <c r="G309" s="234"/>
      <c r="H309" s="238">
        <v>155</v>
      </c>
      <c r="I309" s="239"/>
      <c r="J309" s="234"/>
      <c r="K309" s="234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173</v>
      </c>
      <c r="AU309" s="244" t="s">
        <v>85</v>
      </c>
      <c r="AV309" s="13" t="s">
        <v>85</v>
      </c>
      <c r="AW309" s="13" t="s">
        <v>36</v>
      </c>
      <c r="AX309" s="13" t="s">
        <v>75</v>
      </c>
      <c r="AY309" s="244" t="s">
        <v>151</v>
      </c>
    </row>
    <row r="310" s="13" customFormat="1">
      <c r="A310" s="13"/>
      <c r="B310" s="233"/>
      <c r="C310" s="234"/>
      <c r="D310" s="235" t="s">
        <v>173</v>
      </c>
      <c r="E310" s="236" t="s">
        <v>19</v>
      </c>
      <c r="F310" s="237" t="s">
        <v>957</v>
      </c>
      <c r="G310" s="234"/>
      <c r="H310" s="238">
        <v>58</v>
      </c>
      <c r="I310" s="239"/>
      <c r="J310" s="234"/>
      <c r="K310" s="234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173</v>
      </c>
      <c r="AU310" s="244" t="s">
        <v>85</v>
      </c>
      <c r="AV310" s="13" t="s">
        <v>85</v>
      </c>
      <c r="AW310" s="13" t="s">
        <v>36</v>
      </c>
      <c r="AX310" s="13" t="s">
        <v>75</v>
      </c>
      <c r="AY310" s="244" t="s">
        <v>151</v>
      </c>
    </row>
    <row r="311" s="14" customFormat="1">
      <c r="A311" s="14"/>
      <c r="B311" s="245"/>
      <c r="C311" s="246"/>
      <c r="D311" s="235" t="s">
        <v>173</v>
      </c>
      <c r="E311" s="247" t="s">
        <v>19</v>
      </c>
      <c r="F311" s="248" t="s">
        <v>177</v>
      </c>
      <c r="G311" s="246"/>
      <c r="H311" s="249">
        <v>843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173</v>
      </c>
      <c r="AU311" s="255" t="s">
        <v>85</v>
      </c>
      <c r="AV311" s="14" t="s">
        <v>158</v>
      </c>
      <c r="AW311" s="14" t="s">
        <v>36</v>
      </c>
      <c r="AX311" s="14" t="s">
        <v>83</v>
      </c>
      <c r="AY311" s="255" t="s">
        <v>151</v>
      </c>
    </row>
    <row r="312" s="2" customFormat="1" ht="24.15" customHeight="1">
      <c r="A312" s="41"/>
      <c r="B312" s="42"/>
      <c r="C312" s="215" t="s">
        <v>494</v>
      </c>
      <c r="D312" s="215" t="s">
        <v>153</v>
      </c>
      <c r="E312" s="216" t="s">
        <v>676</v>
      </c>
      <c r="F312" s="217" t="s">
        <v>677</v>
      </c>
      <c r="G312" s="218" t="s">
        <v>407</v>
      </c>
      <c r="H312" s="219">
        <v>28</v>
      </c>
      <c r="I312" s="220"/>
      <c r="J312" s="221">
        <f>ROUND(I312*H312,2)</f>
        <v>0</v>
      </c>
      <c r="K312" s="217" t="s">
        <v>157</v>
      </c>
      <c r="L312" s="47"/>
      <c r="M312" s="222" t="s">
        <v>19</v>
      </c>
      <c r="N312" s="223" t="s">
        <v>46</v>
      </c>
      <c r="O312" s="87"/>
      <c r="P312" s="224">
        <f>O312*H312</f>
        <v>0</v>
      </c>
      <c r="Q312" s="224">
        <v>0.41488999999999998</v>
      </c>
      <c r="R312" s="224">
        <f>Q312*H312</f>
        <v>11.61692</v>
      </c>
      <c r="S312" s="224">
        <v>0</v>
      </c>
      <c r="T312" s="225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26" t="s">
        <v>158</v>
      </c>
      <c r="AT312" s="226" t="s">
        <v>153</v>
      </c>
      <c r="AU312" s="226" t="s">
        <v>85</v>
      </c>
      <c r="AY312" s="20" t="s">
        <v>151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20" t="s">
        <v>83</v>
      </c>
      <c r="BK312" s="227">
        <f>ROUND(I312*H312,2)</f>
        <v>0</v>
      </c>
      <c r="BL312" s="20" t="s">
        <v>158</v>
      </c>
      <c r="BM312" s="226" t="s">
        <v>1033</v>
      </c>
    </row>
    <row r="313" s="2" customFormat="1">
      <c r="A313" s="41"/>
      <c r="B313" s="42"/>
      <c r="C313" s="43"/>
      <c r="D313" s="228" t="s">
        <v>160</v>
      </c>
      <c r="E313" s="43"/>
      <c r="F313" s="229" t="s">
        <v>679</v>
      </c>
      <c r="G313" s="43"/>
      <c r="H313" s="43"/>
      <c r="I313" s="230"/>
      <c r="J313" s="43"/>
      <c r="K313" s="43"/>
      <c r="L313" s="47"/>
      <c r="M313" s="231"/>
      <c r="N313" s="232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160</v>
      </c>
      <c r="AU313" s="20" t="s">
        <v>85</v>
      </c>
    </row>
    <row r="314" s="13" customFormat="1">
      <c r="A314" s="13"/>
      <c r="B314" s="233"/>
      <c r="C314" s="234"/>
      <c r="D314" s="235" t="s">
        <v>173</v>
      </c>
      <c r="E314" s="236" t="s">
        <v>19</v>
      </c>
      <c r="F314" s="237" t="s">
        <v>1034</v>
      </c>
      <c r="G314" s="234"/>
      <c r="H314" s="238">
        <v>28</v>
      </c>
      <c r="I314" s="239"/>
      <c r="J314" s="234"/>
      <c r="K314" s="234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173</v>
      </c>
      <c r="AU314" s="244" t="s">
        <v>85</v>
      </c>
      <c r="AV314" s="13" t="s">
        <v>85</v>
      </c>
      <c r="AW314" s="13" t="s">
        <v>36</v>
      </c>
      <c r="AX314" s="13" t="s">
        <v>83</v>
      </c>
      <c r="AY314" s="244" t="s">
        <v>151</v>
      </c>
    </row>
    <row r="315" s="2" customFormat="1" ht="21.75" customHeight="1">
      <c r="A315" s="41"/>
      <c r="B315" s="42"/>
      <c r="C315" s="267" t="s">
        <v>498</v>
      </c>
      <c r="D315" s="267" t="s">
        <v>363</v>
      </c>
      <c r="E315" s="268" t="s">
        <v>681</v>
      </c>
      <c r="F315" s="269" t="s">
        <v>682</v>
      </c>
      <c r="G315" s="270" t="s">
        <v>407</v>
      </c>
      <c r="H315" s="271">
        <v>28</v>
      </c>
      <c r="I315" s="272"/>
      <c r="J315" s="273">
        <f>ROUND(I315*H315,2)</f>
        <v>0</v>
      </c>
      <c r="K315" s="269" t="s">
        <v>157</v>
      </c>
      <c r="L315" s="274"/>
      <c r="M315" s="275" t="s">
        <v>19</v>
      </c>
      <c r="N315" s="276" t="s">
        <v>46</v>
      </c>
      <c r="O315" s="87"/>
      <c r="P315" s="224">
        <f>O315*H315</f>
        <v>0</v>
      </c>
      <c r="Q315" s="224">
        <v>1.6000000000000001</v>
      </c>
      <c r="R315" s="224">
        <f>Q315*H315</f>
        <v>44.800000000000004</v>
      </c>
      <c r="S315" s="224">
        <v>0</v>
      </c>
      <c r="T315" s="225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26" t="s">
        <v>204</v>
      </c>
      <c r="AT315" s="226" t="s">
        <v>363</v>
      </c>
      <c r="AU315" s="226" t="s">
        <v>85</v>
      </c>
      <c r="AY315" s="20" t="s">
        <v>151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20" t="s">
        <v>83</v>
      </c>
      <c r="BK315" s="227">
        <f>ROUND(I315*H315,2)</f>
        <v>0</v>
      </c>
      <c r="BL315" s="20" t="s">
        <v>158</v>
      </c>
      <c r="BM315" s="226" t="s">
        <v>1035</v>
      </c>
    </row>
    <row r="316" s="2" customFormat="1" ht="24.15" customHeight="1">
      <c r="A316" s="41"/>
      <c r="B316" s="42"/>
      <c r="C316" s="267" t="s">
        <v>502</v>
      </c>
      <c r="D316" s="267" t="s">
        <v>363</v>
      </c>
      <c r="E316" s="268" t="s">
        <v>685</v>
      </c>
      <c r="F316" s="269" t="s">
        <v>686</v>
      </c>
      <c r="G316" s="270" t="s">
        <v>407</v>
      </c>
      <c r="H316" s="271">
        <v>65</v>
      </c>
      <c r="I316" s="272"/>
      <c r="J316" s="273">
        <f>ROUND(I316*H316,2)</f>
        <v>0</v>
      </c>
      <c r="K316" s="269" t="s">
        <v>157</v>
      </c>
      <c r="L316" s="274"/>
      <c r="M316" s="275" t="s">
        <v>19</v>
      </c>
      <c r="N316" s="276" t="s">
        <v>46</v>
      </c>
      <c r="O316" s="87"/>
      <c r="P316" s="224">
        <f>O316*H316</f>
        <v>0</v>
      </c>
      <c r="Q316" s="224">
        <v>0.002</v>
      </c>
      <c r="R316" s="224">
        <f>Q316*H316</f>
        <v>0.13</v>
      </c>
      <c r="S316" s="224">
        <v>0</v>
      </c>
      <c r="T316" s="225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26" t="s">
        <v>204</v>
      </c>
      <c r="AT316" s="226" t="s">
        <v>363</v>
      </c>
      <c r="AU316" s="226" t="s">
        <v>85</v>
      </c>
      <c r="AY316" s="20" t="s">
        <v>151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20" t="s">
        <v>83</v>
      </c>
      <c r="BK316" s="227">
        <f>ROUND(I316*H316,2)</f>
        <v>0</v>
      </c>
      <c r="BL316" s="20" t="s">
        <v>158</v>
      </c>
      <c r="BM316" s="226" t="s">
        <v>1036</v>
      </c>
    </row>
    <row r="317" s="2" customFormat="1" ht="24.15" customHeight="1">
      <c r="A317" s="41"/>
      <c r="B317" s="42"/>
      <c r="C317" s="215" t="s">
        <v>506</v>
      </c>
      <c r="D317" s="215" t="s">
        <v>153</v>
      </c>
      <c r="E317" s="216" t="s">
        <v>1037</v>
      </c>
      <c r="F317" s="217" t="s">
        <v>1038</v>
      </c>
      <c r="G317" s="218" t="s">
        <v>407</v>
      </c>
      <c r="H317" s="219">
        <v>16</v>
      </c>
      <c r="I317" s="220"/>
      <c r="J317" s="221">
        <f>ROUND(I317*H317,2)</f>
        <v>0</v>
      </c>
      <c r="K317" s="217" t="s">
        <v>157</v>
      </c>
      <c r="L317" s="47"/>
      <c r="M317" s="222" t="s">
        <v>19</v>
      </c>
      <c r="N317" s="223" t="s">
        <v>46</v>
      </c>
      <c r="O317" s="87"/>
      <c r="P317" s="224">
        <f>O317*H317</f>
        <v>0</v>
      </c>
      <c r="Q317" s="224">
        <v>0.0098899999999999995</v>
      </c>
      <c r="R317" s="224">
        <f>Q317*H317</f>
        <v>0.15823999999999999</v>
      </c>
      <c r="S317" s="224">
        <v>0</v>
      </c>
      <c r="T317" s="225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6" t="s">
        <v>158</v>
      </c>
      <c r="AT317" s="226" t="s">
        <v>153</v>
      </c>
      <c r="AU317" s="226" t="s">
        <v>85</v>
      </c>
      <c r="AY317" s="20" t="s">
        <v>151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20" t="s">
        <v>83</v>
      </c>
      <c r="BK317" s="227">
        <f>ROUND(I317*H317,2)</f>
        <v>0</v>
      </c>
      <c r="BL317" s="20" t="s">
        <v>158</v>
      </c>
      <c r="BM317" s="226" t="s">
        <v>1039</v>
      </c>
    </row>
    <row r="318" s="2" customFormat="1">
      <c r="A318" s="41"/>
      <c r="B318" s="42"/>
      <c r="C318" s="43"/>
      <c r="D318" s="228" t="s">
        <v>160</v>
      </c>
      <c r="E318" s="43"/>
      <c r="F318" s="229" t="s">
        <v>1040</v>
      </c>
      <c r="G318" s="43"/>
      <c r="H318" s="43"/>
      <c r="I318" s="230"/>
      <c r="J318" s="43"/>
      <c r="K318" s="43"/>
      <c r="L318" s="47"/>
      <c r="M318" s="231"/>
      <c r="N318" s="232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160</v>
      </c>
      <c r="AU318" s="20" t="s">
        <v>85</v>
      </c>
    </row>
    <row r="319" s="13" customFormat="1">
      <c r="A319" s="13"/>
      <c r="B319" s="233"/>
      <c r="C319" s="234"/>
      <c r="D319" s="235" t="s">
        <v>173</v>
      </c>
      <c r="E319" s="236" t="s">
        <v>19</v>
      </c>
      <c r="F319" s="237" t="s">
        <v>1041</v>
      </c>
      <c r="G319" s="234"/>
      <c r="H319" s="238">
        <v>16</v>
      </c>
      <c r="I319" s="239"/>
      <c r="J319" s="234"/>
      <c r="K319" s="234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173</v>
      </c>
      <c r="AU319" s="244" t="s">
        <v>85</v>
      </c>
      <c r="AV319" s="13" t="s">
        <v>85</v>
      </c>
      <c r="AW319" s="13" t="s">
        <v>36</v>
      </c>
      <c r="AX319" s="13" t="s">
        <v>83</v>
      </c>
      <c r="AY319" s="244" t="s">
        <v>151</v>
      </c>
    </row>
    <row r="320" s="2" customFormat="1" ht="16.5" customHeight="1">
      <c r="A320" s="41"/>
      <c r="B320" s="42"/>
      <c r="C320" s="267" t="s">
        <v>511</v>
      </c>
      <c r="D320" s="267" t="s">
        <v>363</v>
      </c>
      <c r="E320" s="268" t="s">
        <v>1042</v>
      </c>
      <c r="F320" s="269" t="s">
        <v>1043</v>
      </c>
      <c r="G320" s="270" t="s">
        <v>407</v>
      </c>
      <c r="H320" s="271">
        <v>16</v>
      </c>
      <c r="I320" s="272"/>
      <c r="J320" s="273">
        <f>ROUND(I320*H320,2)</f>
        <v>0</v>
      </c>
      <c r="K320" s="269" t="s">
        <v>157</v>
      </c>
      <c r="L320" s="274"/>
      <c r="M320" s="275" t="s">
        <v>19</v>
      </c>
      <c r="N320" s="276" t="s">
        <v>46</v>
      </c>
      <c r="O320" s="87"/>
      <c r="P320" s="224">
        <f>O320*H320</f>
        <v>0</v>
      </c>
      <c r="Q320" s="224">
        <v>0.26200000000000001</v>
      </c>
      <c r="R320" s="224">
        <f>Q320*H320</f>
        <v>4.1920000000000002</v>
      </c>
      <c r="S320" s="224">
        <v>0</v>
      </c>
      <c r="T320" s="225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26" t="s">
        <v>204</v>
      </c>
      <c r="AT320" s="226" t="s">
        <v>363</v>
      </c>
      <c r="AU320" s="226" t="s">
        <v>85</v>
      </c>
      <c r="AY320" s="20" t="s">
        <v>151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20" t="s">
        <v>83</v>
      </c>
      <c r="BK320" s="227">
        <f>ROUND(I320*H320,2)</f>
        <v>0</v>
      </c>
      <c r="BL320" s="20" t="s">
        <v>158</v>
      </c>
      <c r="BM320" s="226" t="s">
        <v>1044</v>
      </c>
    </row>
    <row r="321" s="2" customFormat="1" ht="24.15" customHeight="1">
      <c r="A321" s="41"/>
      <c r="B321" s="42"/>
      <c r="C321" s="215" t="s">
        <v>515</v>
      </c>
      <c r="D321" s="215" t="s">
        <v>153</v>
      </c>
      <c r="E321" s="216" t="s">
        <v>689</v>
      </c>
      <c r="F321" s="217" t="s">
        <v>690</v>
      </c>
      <c r="G321" s="218" t="s">
        <v>407</v>
      </c>
      <c r="H321" s="219">
        <v>15</v>
      </c>
      <c r="I321" s="220"/>
      <c r="J321" s="221">
        <f>ROUND(I321*H321,2)</f>
        <v>0</v>
      </c>
      <c r="K321" s="217" t="s">
        <v>157</v>
      </c>
      <c r="L321" s="47"/>
      <c r="M321" s="222" t="s">
        <v>19</v>
      </c>
      <c r="N321" s="223" t="s">
        <v>46</v>
      </c>
      <c r="O321" s="87"/>
      <c r="P321" s="224">
        <f>O321*H321</f>
        <v>0</v>
      </c>
      <c r="Q321" s="224">
        <v>0.0098899999999999995</v>
      </c>
      <c r="R321" s="224">
        <f>Q321*H321</f>
        <v>0.14834999999999998</v>
      </c>
      <c r="S321" s="224">
        <v>0</v>
      </c>
      <c r="T321" s="225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26" t="s">
        <v>158</v>
      </c>
      <c r="AT321" s="226" t="s">
        <v>153</v>
      </c>
      <c r="AU321" s="226" t="s">
        <v>85</v>
      </c>
      <c r="AY321" s="20" t="s">
        <v>151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20" t="s">
        <v>83</v>
      </c>
      <c r="BK321" s="227">
        <f>ROUND(I321*H321,2)</f>
        <v>0</v>
      </c>
      <c r="BL321" s="20" t="s">
        <v>158</v>
      </c>
      <c r="BM321" s="226" t="s">
        <v>1045</v>
      </c>
    </row>
    <row r="322" s="2" customFormat="1">
      <c r="A322" s="41"/>
      <c r="B322" s="42"/>
      <c r="C322" s="43"/>
      <c r="D322" s="228" t="s">
        <v>160</v>
      </c>
      <c r="E322" s="43"/>
      <c r="F322" s="229" t="s">
        <v>692</v>
      </c>
      <c r="G322" s="43"/>
      <c r="H322" s="43"/>
      <c r="I322" s="230"/>
      <c r="J322" s="43"/>
      <c r="K322" s="43"/>
      <c r="L322" s="47"/>
      <c r="M322" s="231"/>
      <c r="N322" s="232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160</v>
      </c>
      <c r="AU322" s="20" t="s">
        <v>85</v>
      </c>
    </row>
    <row r="323" s="13" customFormat="1">
      <c r="A323" s="13"/>
      <c r="B323" s="233"/>
      <c r="C323" s="234"/>
      <c r="D323" s="235" t="s">
        <v>173</v>
      </c>
      <c r="E323" s="236" t="s">
        <v>19</v>
      </c>
      <c r="F323" s="237" t="s">
        <v>1046</v>
      </c>
      <c r="G323" s="234"/>
      <c r="H323" s="238">
        <v>15</v>
      </c>
      <c r="I323" s="239"/>
      <c r="J323" s="234"/>
      <c r="K323" s="234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173</v>
      </c>
      <c r="AU323" s="244" t="s">
        <v>85</v>
      </c>
      <c r="AV323" s="13" t="s">
        <v>85</v>
      </c>
      <c r="AW323" s="13" t="s">
        <v>36</v>
      </c>
      <c r="AX323" s="13" t="s">
        <v>83</v>
      </c>
      <c r="AY323" s="244" t="s">
        <v>151</v>
      </c>
    </row>
    <row r="324" s="2" customFormat="1" ht="16.5" customHeight="1">
      <c r="A324" s="41"/>
      <c r="B324" s="42"/>
      <c r="C324" s="267" t="s">
        <v>520</v>
      </c>
      <c r="D324" s="267" t="s">
        <v>363</v>
      </c>
      <c r="E324" s="268" t="s">
        <v>694</v>
      </c>
      <c r="F324" s="269" t="s">
        <v>1047</v>
      </c>
      <c r="G324" s="270" t="s">
        <v>407</v>
      </c>
      <c r="H324" s="271">
        <v>15</v>
      </c>
      <c r="I324" s="272"/>
      <c r="J324" s="273">
        <f>ROUND(I324*H324,2)</f>
        <v>0</v>
      </c>
      <c r="K324" s="269" t="s">
        <v>157</v>
      </c>
      <c r="L324" s="274"/>
      <c r="M324" s="275" t="s">
        <v>19</v>
      </c>
      <c r="N324" s="276" t="s">
        <v>46</v>
      </c>
      <c r="O324" s="87"/>
      <c r="P324" s="224">
        <f>O324*H324</f>
        <v>0</v>
      </c>
      <c r="Q324" s="224">
        <v>0.52600000000000002</v>
      </c>
      <c r="R324" s="224">
        <f>Q324*H324</f>
        <v>7.8900000000000006</v>
      </c>
      <c r="S324" s="224">
        <v>0</v>
      </c>
      <c r="T324" s="225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26" t="s">
        <v>204</v>
      </c>
      <c r="AT324" s="226" t="s">
        <v>363</v>
      </c>
      <c r="AU324" s="226" t="s">
        <v>85</v>
      </c>
      <c r="AY324" s="20" t="s">
        <v>151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20" t="s">
        <v>83</v>
      </c>
      <c r="BK324" s="227">
        <f>ROUND(I324*H324,2)</f>
        <v>0</v>
      </c>
      <c r="BL324" s="20" t="s">
        <v>158</v>
      </c>
      <c r="BM324" s="226" t="s">
        <v>1048</v>
      </c>
    </row>
    <row r="325" s="2" customFormat="1" ht="24.15" customHeight="1">
      <c r="A325" s="41"/>
      <c r="B325" s="42"/>
      <c r="C325" s="215" t="s">
        <v>524</v>
      </c>
      <c r="D325" s="215" t="s">
        <v>153</v>
      </c>
      <c r="E325" s="216" t="s">
        <v>1049</v>
      </c>
      <c r="F325" s="217" t="s">
        <v>1050</v>
      </c>
      <c r="G325" s="218" t="s">
        <v>407</v>
      </c>
      <c r="H325" s="219">
        <v>6</v>
      </c>
      <c r="I325" s="220"/>
      <c r="J325" s="221">
        <f>ROUND(I325*H325,2)</f>
        <v>0</v>
      </c>
      <c r="K325" s="217" t="s">
        <v>157</v>
      </c>
      <c r="L325" s="47"/>
      <c r="M325" s="222" t="s">
        <v>19</v>
      </c>
      <c r="N325" s="223" t="s">
        <v>46</v>
      </c>
      <c r="O325" s="87"/>
      <c r="P325" s="224">
        <f>O325*H325</f>
        <v>0</v>
      </c>
      <c r="Q325" s="224">
        <v>0.0098899999999999995</v>
      </c>
      <c r="R325" s="224">
        <f>Q325*H325</f>
        <v>0.059339999999999997</v>
      </c>
      <c r="S325" s="224">
        <v>0</v>
      </c>
      <c r="T325" s="225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26" t="s">
        <v>158</v>
      </c>
      <c r="AT325" s="226" t="s">
        <v>153</v>
      </c>
      <c r="AU325" s="226" t="s">
        <v>85</v>
      </c>
      <c r="AY325" s="20" t="s">
        <v>151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20" t="s">
        <v>83</v>
      </c>
      <c r="BK325" s="227">
        <f>ROUND(I325*H325,2)</f>
        <v>0</v>
      </c>
      <c r="BL325" s="20" t="s">
        <v>158</v>
      </c>
      <c r="BM325" s="226" t="s">
        <v>1051</v>
      </c>
    </row>
    <row r="326" s="2" customFormat="1">
      <c r="A326" s="41"/>
      <c r="B326" s="42"/>
      <c r="C326" s="43"/>
      <c r="D326" s="228" t="s">
        <v>160</v>
      </c>
      <c r="E326" s="43"/>
      <c r="F326" s="229" t="s">
        <v>1052</v>
      </c>
      <c r="G326" s="43"/>
      <c r="H326" s="43"/>
      <c r="I326" s="230"/>
      <c r="J326" s="43"/>
      <c r="K326" s="43"/>
      <c r="L326" s="47"/>
      <c r="M326" s="231"/>
      <c r="N326" s="232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160</v>
      </c>
      <c r="AU326" s="20" t="s">
        <v>85</v>
      </c>
    </row>
    <row r="327" s="13" customFormat="1">
      <c r="A327" s="13"/>
      <c r="B327" s="233"/>
      <c r="C327" s="234"/>
      <c r="D327" s="235" t="s">
        <v>173</v>
      </c>
      <c r="E327" s="236" t="s">
        <v>19</v>
      </c>
      <c r="F327" s="237" t="s">
        <v>1053</v>
      </c>
      <c r="G327" s="234"/>
      <c r="H327" s="238">
        <v>6</v>
      </c>
      <c r="I327" s="239"/>
      <c r="J327" s="234"/>
      <c r="K327" s="234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173</v>
      </c>
      <c r="AU327" s="244" t="s">
        <v>85</v>
      </c>
      <c r="AV327" s="13" t="s">
        <v>85</v>
      </c>
      <c r="AW327" s="13" t="s">
        <v>36</v>
      </c>
      <c r="AX327" s="13" t="s">
        <v>83</v>
      </c>
      <c r="AY327" s="244" t="s">
        <v>151</v>
      </c>
    </row>
    <row r="328" s="2" customFormat="1" ht="21.75" customHeight="1">
      <c r="A328" s="41"/>
      <c r="B328" s="42"/>
      <c r="C328" s="267" t="s">
        <v>528</v>
      </c>
      <c r="D328" s="267" t="s">
        <v>363</v>
      </c>
      <c r="E328" s="268" t="s">
        <v>1054</v>
      </c>
      <c r="F328" s="269" t="s">
        <v>1055</v>
      </c>
      <c r="G328" s="270" t="s">
        <v>407</v>
      </c>
      <c r="H328" s="271">
        <v>6</v>
      </c>
      <c r="I328" s="272"/>
      <c r="J328" s="273">
        <f>ROUND(I328*H328,2)</f>
        <v>0</v>
      </c>
      <c r="K328" s="269" t="s">
        <v>157</v>
      </c>
      <c r="L328" s="274"/>
      <c r="M328" s="275" t="s">
        <v>19</v>
      </c>
      <c r="N328" s="276" t="s">
        <v>46</v>
      </c>
      <c r="O328" s="87"/>
      <c r="P328" s="224">
        <f>O328*H328</f>
        <v>0</v>
      </c>
      <c r="Q328" s="224">
        <v>1.0540000000000001</v>
      </c>
      <c r="R328" s="224">
        <f>Q328*H328</f>
        <v>6.3239999999999998</v>
      </c>
      <c r="S328" s="224">
        <v>0</v>
      </c>
      <c r="T328" s="225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26" t="s">
        <v>204</v>
      </c>
      <c r="AT328" s="226" t="s">
        <v>363</v>
      </c>
      <c r="AU328" s="226" t="s">
        <v>85</v>
      </c>
      <c r="AY328" s="20" t="s">
        <v>151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20" t="s">
        <v>83</v>
      </c>
      <c r="BK328" s="227">
        <f>ROUND(I328*H328,2)</f>
        <v>0</v>
      </c>
      <c r="BL328" s="20" t="s">
        <v>158</v>
      </c>
      <c r="BM328" s="226" t="s">
        <v>1056</v>
      </c>
    </row>
    <row r="329" s="2" customFormat="1" ht="24.15" customHeight="1">
      <c r="A329" s="41"/>
      <c r="B329" s="42"/>
      <c r="C329" s="215" t="s">
        <v>533</v>
      </c>
      <c r="D329" s="215" t="s">
        <v>153</v>
      </c>
      <c r="E329" s="216" t="s">
        <v>1057</v>
      </c>
      <c r="F329" s="217" t="s">
        <v>1058</v>
      </c>
      <c r="G329" s="218" t="s">
        <v>407</v>
      </c>
      <c r="H329" s="219">
        <v>28</v>
      </c>
      <c r="I329" s="220"/>
      <c r="J329" s="221">
        <f>ROUND(I329*H329,2)</f>
        <v>0</v>
      </c>
      <c r="K329" s="217" t="s">
        <v>157</v>
      </c>
      <c r="L329" s="47"/>
      <c r="M329" s="222" t="s">
        <v>19</v>
      </c>
      <c r="N329" s="223" t="s">
        <v>46</v>
      </c>
      <c r="O329" s="87"/>
      <c r="P329" s="224">
        <f>O329*H329</f>
        <v>0</v>
      </c>
      <c r="Q329" s="224">
        <v>0.01218</v>
      </c>
      <c r="R329" s="224">
        <f>Q329*H329</f>
        <v>0.34104000000000001</v>
      </c>
      <c r="S329" s="224">
        <v>0</v>
      </c>
      <c r="T329" s="225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26" t="s">
        <v>158</v>
      </c>
      <c r="AT329" s="226" t="s">
        <v>153</v>
      </c>
      <c r="AU329" s="226" t="s">
        <v>85</v>
      </c>
      <c r="AY329" s="20" t="s">
        <v>151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20" t="s">
        <v>83</v>
      </c>
      <c r="BK329" s="227">
        <f>ROUND(I329*H329,2)</f>
        <v>0</v>
      </c>
      <c r="BL329" s="20" t="s">
        <v>158</v>
      </c>
      <c r="BM329" s="226" t="s">
        <v>1059</v>
      </c>
    </row>
    <row r="330" s="2" customFormat="1">
      <c r="A330" s="41"/>
      <c r="B330" s="42"/>
      <c r="C330" s="43"/>
      <c r="D330" s="228" t="s">
        <v>160</v>
      </c>
      <c r="E330" s="43"/>
      <c r="F330" s="229" t="s">
        <v>1060</v>
      </c>
      <c r="G330" s="43"/>
      <c r="H330" s="43"/>
      <c r="I330" s="230"/>
      <c r="J330" s="43"/>
      <c r="K330" s="43"/>
      <c r="L330" s="47"/>
      <c r="M330" s="231"/>
      <c r="N330" s="232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160</v>
      </c>
      <c r="AU330" s="20" t="s">
        <v>85</v>
      </c>
    </row>
    <row r="331" s="13" customFormat="1">
      <c r="A331" s="13"/>
      <c r="B331" s="233"/>
      <c r="C331" s="234"/>
      <c r="D331" s="235" t="s">
        <v>173</v>
      </c>
      <c r="E331" s="236" t="s">
        <v>19</v>
      </c>
      <c r="F331" s="237" t="s">
        <v>1034</v>
      </c>
      <c r="G331" s="234"/>
      <c r="H331" s="238">
        <v>28</v>
      </c>
      <c r="I331" s="239"/>
      <c r="J331" s="234"/>
      <c r="K331" s="234"/>
      <c r="L331" s="240"/>
      <c r="M331" s="241"/>
      <c r="N331" s="242"/>
      <c r="O331" s="242"/>
      <c r="P331" s="242"/>
      <c r="Q331" s="242"/>
      <c r="R331" s="242"/>
      <c r="S331" s="242"/>
      <c r="T331" s="24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4" t="s">
        <v>173</v>
      </c>
      <c r="AU331" s="244" t="s">
        <v>85</v>
      </c>
      <c r="AV331" s="13" t="s">
        <v>85</v>
      </c>
      <c r="AW331" s="13" t="s">
        <v>36</v>
      </c>
      <c r="AX331" s="13" t="s">
        <v>83</v>
      </c>
      <c r="AY331" s="244" t="s">
        <v>151</v>
      </c>
    </row>
    <row r="332" s="2" customFormat="1" ht="24.15" customHeight="1">
      <c r="A332" s="41"/>
      <c r="B332" s="42"/>
      <c r="C332" s="267" t="s">
        <v>537</v>
      </c>
      <c r="D332" s="267" t="s">
        <v>363</v>
      </c>
      <c r="E332" s="268" t="s">
        <v>1061</v>
      </c>
      <c r="F332" s="269" t="s">
        <v>1062</v>
      </c>
      <c r="G332" s="270" t="s">
        <v>407</v>
      </c>
      <c r="H332" s="271">
        <v>28</v>
      </c>
      <c r="I332" s="272"/>
      <c r="J332" s="273">
        <f>ROUND(I332*H332,2)</f>
        <v>0</v>
      </c>
      <c r="K332" s="269" t="s">
        <v>157</v>
      </c>
      <c r="L332" s="274"/>
      <c r="M332" s="275" t="s">
        <v>19</v>
      </c>
      <c r="N332" s="276" t="s">
        <v>46</v>
      </c>
      <c r="O332" s="87"/>
      <c r="P332" s="224">
        <f>O332*H332</f>
        <v>0</v>
      </c>
      <c r="Q332" s="224">
        <v>0.58499999999999996</v>
      </c>
      <c r="R332" s="224">
        <f>Q332*H332</f>
        <v>16.379999999999999</v>
      </c>
      <c r="S332" s="224">
        <v>0</v>
      </c>
      <c r="T332" s="225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26" t="s">
        <v>204</v>
      </c>
      <c r="AT332" s="226" t="s">
        <v>363</v>
      </c>
      <c r="AU332" s="226" t="s">
        <v>85</v>
      </c>
      <c r="AY332" s="20" t="s">
        <v>151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20" t="s">
        <v>83</v>
      </c>
      <c r="BK332" s="227">
        <f>ROUND(I332*H332,2)</f>
        <v>0</v>
      </c>
      <c r="BL332" s="20" t="s">
        <v>158</v>
      </c>
      <c r="BM332" s="226" t="s">
        <v>1063</v>
      </c>
    </row>
    <row r="333" s="2" customFormat="1" ht="24.15" customHeight="1">
      <c r="A333" s="41"/>
      <c r="B333" s="42"/>
      <c r="C333" s="215" t="s">
        <v>542</v>
      </c>
      <c r="D333" s="215" t="s">
        <v>153</v>
      </c>
      <c r="E333" s="216" t="s">
        <v>709</v>
      </c>
      <c r="F333" s="217" t="s">
        <v>710</v>
      </c>
      <c r="G333" s="218" t="s">
        <v>407</v>
      </c>
      <c r="H333" s="219">
        <v>4</v>
      </c>
      <c r="I333" s="220"/>
      <c r="J333" s="221">
        <f>ROUND(I333*H333,2)</f>
        <v>0</v>
      </c>
      <c r="K333" s="217" t="s">
        <v>19</v>
      </c>
      <c r="L333" s="47"/>
      <c r="M333" s="222" t="s">
        <v>19</v>
      </c>
      <c r="N333" s="223" t="s">
        <v>46</v>
      </c>
      <c r="O333" s="87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26" t="s">
        <v>158</v>
      </c>
      <c r="AT333" s="226" t="s">
        <v>153</v>
      </c>
      <c r="AU333" s="226" t="s">
        <v>85</v>
      </c>
      <c r="AY333" s="20" t="s">
        <v>151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20" t="s">
        <v>83</v>
      </c>
      <c r="BK333" s="227">
        <f>ROUND(I333*H333,2)</f>
        <v>0</v>
      </c>
      <c r="BL333" s="20" t="s">
        <v>158</v>
      </c>
      <c r="BM333" s="226" t="s">
        <v>1064</v>
      </c>
    </row>
    <row r="334" s="2" customFormat="1" ht="24.15" customHeight="1">
      <c r="A334" s="41"/>
      <c r="B334" s="42"/>
      <c r="C334" s="215" t="s">
        <v>546</v>
      </c>
      <c r="D334" s="215" t="s">
        <v>153</v>
      </c>
      <c r="E334" s="216" t="s">
        <v>1065</v>
      </c>
      <c r="F334" s="217" t="s">
        <v>1066</v>
      </c>
      <c r="G334" s="218" t="s">
        <v>407</v>
      </c>
      <c r="H334" s="219">
        <v>1</v>
      </c>
      <c r="I334" s="220"/>
      <c r="J334" s="221">
        <f>ROUND(I334*H334,2)</f>
        <v>0</v>
      </c>
      <c r="K334" s="217" t="s">
        <v>19</v>
      </c>
      <c r="L334" s="47"/>
      <c r="M334" s="222" t="s">
        <v>19</v>
      </c>
      <c r="N334" s="223" t="s">
        <v>46</v>
      </c>
      <c r="O334" s="87"/>
      <c r="P334" s="224">
        <f>O334*H334</f>
        <v>0</v>
      </c>
      <c r="Q334" s="224">
        <v>0</v>
      </c>
      <c r="R334" s="224">
        <f>Q334*H334</f>
        <v>0</v>
      </c>
      <c r="S334" s="224">
        <v>0</v>
      </c>
      <c r="T334" s="225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26" t="s">
        <v>158</v>
      </c>
      <c r="AT334" s="226" t="s">
        <v>153</v>
      </c>
      <c r="AU334" s="226" t="s">
        <v>85</v>
      </c>
      <c r="AY334" s="20" t="s">
        <v>151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20" t="s">
        <v>83</v>
      </c>
      <c r="BK334" s="227">
        <f>ROUND(I334*H334,2)</f>
        <v>0</v>
      </c>
      <c r="BL334" s="20" t="s">
        <v>158</v>
      </c>
      <c r="BM334" s="226" t="s">
        <v>1067</v>
      </c>
    </row>
    <row r="335" s="2" customFormat="1" ht="24.15" customHeight="1">
      <c r="A335" s="41"/>
      <c r="B335" s="42"/>
      <c r="C335" s="215" t="s">
        <v>552</v>
      </c>
      <c r="D335" s="215" t="s">
        <v>153</v>
      </c>
      <c r="E335" s="216" t="s">
        <v>713</v>
      </c>
      <c r="F335" s="217" t="s">
        <v>714</v>
      </c>
      <c r="G335" s="218" t="s">
        <v>407</v>
      </c>
      <c r="H335" s="219">
        <v>4</v>
      </c>
      <c r="I335" s="220"/>
      <c r="J335" s="221">
        <f>ROUND(I335*H335,2)</f>
        <v>0</v>
      </c>
      <c r="K335" s="217" t="s">
        <v>19</v>
      </c>
      <c r="L335" s="47"/>
      <c r="M335" s="222" t="s">
        <v>19</v>
      </c>
      <c r="N335" s="223" t="s">
        <v>46</v>
      </c>
      <c r="O335" s="87"/>
      <c r="P335" s="224">
        <f>O335*H335</f>
        <v>0</v>
      </c>
      <c r="Q335" s="224">
        <v>0</v>
      </c>
      <c r="R335" s="224">
        <f>Q335*H335</f>
        <v>0</v>
      </c>
      <c r="S335" s="224">
        <v>0</v>
      </c>
      <c r="T335" s="225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6" t="s">
        <v>158</v>
      </c>
      <c r="AT335" s="226" t="s">
        <v>153</v>
      </c>
      <c r="AU335" s="226" t="s">
        <v>85</v>
      </c>
      <c r="AY335" s="20" t="s">
        <v>151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20" t="s">
        <v>83</v>
      </c>
      <c r="BK335" s="227">
        <f>ROUND(I335*H335,2)</f>
        <v>0</v>
      </c>
      <c r="BL335" s="20" t="s">
        <v>158</v>
      </c>
      <c r="BM335" s="226" t="s">
        <v>1068</v>
      </c>
    </row>
    <row r="336" s="2" customFormat="1" ht="24.15" customHeight="1">
      <c r="A336" s="41"/>
      <c r="B336" s="42"/>
      <c r="C336" s="215" t="s">
        <v>557</v>
      </c>
      <c r="D336" s="215" t="s">
        <v>153</v>
      </c>
      <c r="E336" s="216" t="s">
        <v>1069</v>
      </c>
      <c r="F336" s="217" t="s">
        <v>1070</v>
      </c>
      <c r="G336" s="218" t="s">
        <v>407</v>
      </c>
      <c r="H336" s="219">
        <v>2</v>
      </c>
      <c r="I336" s="220"/>
      <c r="J336" s="221">
        <f>ROUND(I336*H336,2)</f>
        <v>0</v>
      </c>
      <c r="K336" s="217" t="s">
        <v>19</v>
      </c>
      <c r="L336" s="47"/>
      <c r="M336" s="222" t="s">
        <v>19</v>
      </c>
      <c r="N336" s="223" t="s">
        <v>46</v>
      </c>
      <c r="O336" s="87"/>
      <c r="P336" s="224">
        <f>O336*H336</f>
        <v>0</v>
      </c>
      <c r="Q336" s="224">
        <v>0</v>
      </c>
      <c r="R336" s="224">
        <f>Q336*H336</f>
        <v>0</v>
      </c>
      <c r="S336" s="224">
        <v>0</v>
      </c>
      <c r="T336" s="225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26" t="s">
        <v>158</v>
      </c>
      <c r="AT336" s="226" t="s">
        <v>153</v>
      </c>
      <c r="AU336" s="226" t="s">
        <v>85</v>
      </c>
      <c r="AY336" s="20" t="s">
        <v>151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20" t="s">
        <v>83</v>
      </c>
      <c r="BK336" s="227">
        <f>ROUND(I336*H336,2)</f>
        <v>0</v>
      </c>
      <c r="BL336" s="20" t="s">
        <v>158</v>
      </c>
      <c r="BM336" s="226" t="s">
        <v>1071</v>
      </c>
    </row>
    <row r="337" s="2" customFormat="1" ht="24.15" customHeight="1">
      <c r="A337" s="41"/>
      <c r="B337" s="42"/>
      <c r="C337" s="215" t="s">
        <v>564</v>
      </c>
      <c r="D337" s="215" t="s">
        <v>153</v>
      </c>
      <c r="E337" s="216" t="s">
        <v>717</v>
      </c>
      <c r="F337" s="217" t="s">
        <v>718</v>
      </c>
      <c r="G337" s="218" t="s">
        <v>407</v>
      </c>
      <c r="H337" s="219">
        <v>4</v>
      </c>
      <c r="I337" s="220"/>
      <c r="J337" s="221">
        <f>ROUND(I337*H337,2)</f>
        <v>0</v>
      </c>
      <c r="K337" s="217" t="s">
        <v>19</v>
      </c>
      <c r="L337" s="47"/>
      <c r="M337" s="222" t="s">
        <v>19</v>
      </c>
      <c r="N337" s="223" t="s">
        <v>46</v>
      </c>
      <c r="O337" s="87"/>
      <c r="P337" s="224">
        <f>O337*H337</f>
        <v>0</v>
      </c>
      <c r="Q337" s="224">
        <v>0</v>
      </c>
      <c r="R337" s="224">
        <f>Q337*H337</f>
        <v>0</v>
      </c>
      <c r="S337" s="224">
        <v>0</v>
      </c>
      <c r="T337" s="225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26" t="s">
        <v>158</v>
      </c>
      <c r="AT337" s="226" t="s">
        <v>153</v>
      </c>
      <c r="AU337" s="226" t="s">
        <v>85</v>
      </c>
      <c r="AY337" s="20" t="s">
        <v>151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20" t="s">
        <v>83</v>
      </c>
      <c r="BK337" s="227">
        <f>ROUND(I337*H337,2)</f>
        <v>0</v>
      </c>
      <c r="BL337" s="20" t="s">
        <v>158</v>
      </c>
      <c r="BM337" s="226" t="s">
        <v>1072</v>
      </c>
    </row>
    <row r="338" s="2" customFormat="1" ht="37.8" customHeight="1">
      <c r="A338" s="41"/>
      <c r="B338" s="42"/>
      <c r="C338" s="215" t="s">
        <v>569</v>
      </c>
      <c r="D338" s="215" t="s">
        <v>153</v>
      </c>
      <c r="E338" s="216" t="s">
        <v>721</v>
      </c>
      <c r="F338" s="217" t="s">
        <v>722</v>
      </c>
      <c r="G338" s="218" t="s">
        <v>407</v>
      </c>
      <c r="H338" s="219">
        <v>28</v>
      </c>
      <c r="I338" s="220"/>
      <c r="J338" s="221">
        <f>ROUND(I338*H338,2)</f>
        <v>0</v>
      </c>
      <c r="K338" s="217" t="s">
        <v>157</v>
      </c>
      <c r="L338" s="47"/>
      <c r="M338" s="222" t="s">
        <v>19</v>
      </c>
      <c r="N338" s="223" t="s">
        <v>46</v>
      </c>
      <c r="O338" s="87"/>
      <c r="P338" s="224">
        <f>O338*H338</f>
        <v>0</v>
      </c>
      <c r="Q338" s="224">
        <v>0.089999999999999997</v>
      </c>
      <c r="R338" s="224">
        <f>Q338*H338</f>
        <v>2.52</v>
      </c>
      <c r="S338" s="224">
        <v>0</v>
      </c>
      <c r="T338" s="225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26" t="s">
        <v>158</v>
      </c>
      <c r="AT338" s="226" t="s">
        <v>153</v>
      </c>
      <c r="AU338" s="226" t="s">
        <v>85</v>
      </c>
      <c r="AY338" s="20" t="s">
        <v>151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20" t="s">
        <v>83</v>
      </c>
      <c r="BK338" s="227">
        <f>ROUND(I338*H338,2)</f>
        <v>0</v>
      </c>
      <c r="BL338" s="20" t="s">
        <v>158</v>
      </c>
      <c r="BM338" s="226" t="s">
        <v>1073</v>
      </c>
    </row>
    <row r="339" s="2" customFormat="1">
      <c r="A339" s="41"/>
      <c r="B339" s="42"/>
      <c r="C339" s="43"/>
      <c r="D339" s="228" t="s">
        <v>160</v>
      </c>
      <c r="E339" s="43"/>
      <c r="F339" s="229" t="s">
        <v>724</v>
      </c>
      <c r="G339" s="43"/>
      <c r="H339" s="43"/>
      <c r="I339" s="230"/>
      <c r="J339" s="43"/>
      <c r="K339" s="43"/>
      <c r="L339" s="47"/>
      <c r="M339" s="231"/>
      <c r="N339" s="232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160</v>
      </c>
      <c r="AU339" s="20" t="s">
        <v>85</v>
      </c>
    </row>
    <row r="340" s="13" customFormat="1">
      <c r="A340" s="13"/>
      <c r="B340" s="233"/>
      <c r="C340" s="234"/>
      <c r="D340" s="235" t="s">
        <v>173</v>
      </c>
      <c r="E340" s="236" t="s">
        <v>19</v>
      </c>
      <c r="F340" s="237" t="s">
        <v>1034</v>
      </c>
      <c r="G340" s="234"/>
      <c r="H340" s="238">
        <v>28</v>
      </c>
      <c r="I340" s="239"/>
      <c r="J340" s="234"/>
      <c r="K340" s="234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173</v>
      </c>
      <c r="AU340" s="244" t="s">
        <v>85</v>
      </c>
      <c r="AV340" s="13" t="s">
        <v>85</v>
      </c>
      <c r="AW340" s="13" t="s">
        <v>36</v>
      </c>
      <c r="AX340" s="13" t="s">
        <v>83</v>
      </c>
      <c r="AY340" s="244" t="s">
        <v>151</v>
      </c>
    </row>
    <row r="341" s="2" customFormat="1" ht="37.8" customHeight="1">
      <c r="A341" s="41"/>
      <c r="B341" s="42"/>
      <c r="C341" s="267" t="s">
        <v>574</v>
      </c>
      <c r="D341" s="267" t="s">
        <v>363</v>
      </c>
      <c r="E341" s="268" t="s">
        <v>727</v>
      </c>
      <c r="F341" s="269" t="s">
        <v>728</v>
      </c>
      <c r="G341" s="270" t="s">
        <v>407</v>
      </c>
      <c r="H341" s="271">
        <v>28</v>
      </c>
      <c r="I341" s="272"/>
      <c r="J341" s="273">
        <f>ROUND(I341*H341,2)</f>
        <v>0</v>
      </c>
      <c r="K341" s="269" t="s">
        <v>19</v>
      </c>
      <c r="L341" s="274"/>
      <c r="M341" s="275" t="s">
        <v>19</v>
      </c>
      <c r="N341" s="276" t="s">
        <v>46</v>
      </c>
      <c r="O341" s="87"/>
      <c r="P341" s="224">
        <f>O341*H341</f>
        <v>0</v>
      </c>
      <c r="Q341" s="224">
        <v>0.056300000000000003</v>
      </c>
      <c r="R341" s="224">
        <f>Q341*H341</f>
        <v>1.5764</v>
      </c>
      <c r="S341" s="224">
        <v>0</v>
      </c>
      <c r="T341" s="225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26" t="s">
        <v>204</v>
      </c>
      <c r="AT341" s="226" t="s">
        <v>363</v>
      </c>
      <c r="AU341" s="226" t="s">
        <v>85</v>
      </c>
      <c r="AY341" s="20" t="s">
        <v>151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20" t="s">
        <v>83</v>
      </c>
      <c r="BK341" s="227">
        <f>ROUND(I341*H341,2)</f>
        <v>0</v>
      </c>
      <c r="BL341" s="20" t="s">
        <v>158</v>
      </c>
      <c r="BM341" s="226" t="s">
        <v>1074</v>
      </c>
    </row>
    <row r="342" s="2" customFormat="1" ht="16.5" customHeight="1">
      <c r="A342" s="41"/>
      <c r="B342" s="42"/>
      <c r="C342" s="267" t="s">
        <v>580</v>
      </c>
      <c r="D342" s="267" t="s">
        <v>363</v>
      </c>
      <c r="E342" s="268" t="s">
        <v>731</v>
      </c>
      <c r="F342" s="269" t="s">
        <v>732</v>
      </c>
      <c r="G342" s="270" t="s">
        <v>407</v>
      </c>
      <c r="H342" s="271">
        <v>4</v>
      </c>
      <c r="I342" s="272"/>
      <c r="J342" s="273">
        <f>ROUND(I342*H342,2)</f>
        <v>0</v>
      </c>
      <c r="K342" s="269" t="s">
        <v>19</v>
      </c>
      <c r="L342" s="274"/>
      <c r="M342" s="275" t="s">
        <v>19</v>
      </c>
      <c r="N342" s="276" t="s">
        <v>46</v>
      </c>
      <c r="O342" s="87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6" t="s">
        <v>204</v>
      </c>
      <c r="AT342" s="226" t="s">
        <v>363</v>
      </c>
      <c r="AU342" s="226" t="s">
        <v>85</v>
      </c>
      <c r="AY342" s="20" t="s">
        <v>151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20" t="s">
        <v>83</v>
      </c>
      <c r="BK342" s="227">
        <f>ROUND(I342*H342,2)</f>
        <v>0</v>
      </c>
      <c r="BL342" s="20" t="s">
        <v>158</v>
      </c>
      <c r="BM342" s="226" t="s">
        <v>1075</v>
      </c>
    </row>
    <row r="343" s="2" customFormat="1" ht="21.75" customHeight="1">
      <c r="A343" s="41"/>
      <c r="B343" s="42"/>
      <c r="C343" s="215" t="s">
        <v>586</v>
      </c>
      <c r="D343" s="215" t="s">
        <v>153</v>
      </c>
      <c r="E343" s="216" t="s">
        <v>1076</v>
      </c>
      <c r="F343" s="217" t="s">
        <v>1077</v>
      </c>
      <c r="G343" s="218" t="s">
        <v>170</v>
      </c>
      <c r="H343" s="219">
        <v>848</v>
      </c>
      <c r="I343" s="220"/>
      <c r="J343" s="221">
        <f>ROUND(I343*H343,2)</f>
        <v>0</v>
      </c>
      <c r="K343" s="217" t="s">
        <v>157</v>
      </c>
      <c r="L343" s="47"/>
      <c r="M343" s="222" t="s">
        <v>19</v>
      </c>
      <c r="N343" s="223" t="s">
        <v>46</v>
      </c>
      <c r="O343" s="87"/>
      <c r="P343" s="224">
        <f>O343*H343</f>
        <v>0</v>
      </c>
      <c r="Q343" s="224">
        <v>9.0000000000000006E-05</v>
      </c>
      <c r="R343" s="224">
        <f>Q343*H343</f>
        <v>0.076319999999999999</v>
      </c>
      <c r="S343" s="224">
        <v>0</v>
      </c>
      <c r="T343" s="225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26" t="s">
        <v>158</v>
      </c>
      <c r="AT343" s="226" t="s">
        <v>153</v>
      </c>
      <c r="AU343" s="226" t="s">
        <v>85</v>
      </c>
      <c r="AY343" s="20" t="s">
        <v>151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20" t="s">
        <v>83</v>
      </c>
      <c r="BK343" s="227">
        <f>ROUND(I343*H343,2)</f>
        <v>0</v>
      </c>
      <c r="BL343" s="20" t="s">
        <v>158</v>
      </c>
      <c r="BM343" s="226" t="s">
        <v>1078</v>
      </c>
    </row>
    <row r="344" s="2" customFormat="1">
      <c r="A344" s="41"/>
      <c r="B344" s="42"/>
      <c r="C344" s="43"/>
      <c r="D344" s="228" t="s">
        <v>160</v>
      </c>
      <c r="E344" s="43"/>
      <c r="F344" s="229" t="s">
        <v>1079</v>
      </c>
      <c r="G344" s="43"/>
      <c r="H344" s="43"/>
      <c r="I344" s="230"/>
      <c r="J344" s="43"/>
      <c r="K344" s="43"/>
      <c r="L344" s="47"/>
      <c r="M344" s="231"/>
      <c r="N344" s="232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160</v>
      </c>
      <c r="AU344" s="20" t="s">
        <v>85</v>
      </c>
    </row>
    <row r="345" s="13" customFormat="1">
      <c r="A345" s="13"/>
      <c r="B345" s="233"/>
      <c r="C345" s="234"/>
      <c r="D345" s="235" t="s">
        <v>173</v>
      </c>
      <c r="E345" s="236" t="s">
        <v>19</v>
      </c>
      <c r="F345" s="237" t="s">
        <v>953</v>
      </c>
      <c r="G345" s="234"/>
      <c r="H345" s="238">
        <v>5</v>
      </c>
      <c r="I345" s="239"/>
      <c r="J345" s="234"/>
      <c r="K345" s="234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173</v>
      </c>
      <c r="AU345" s="244" t="s">
        <v>85</v>
      </c>
      <c r="AV345" s="13" t="s">
        <v>85</v>
      </c>
      <c r="AW345" s="13" t="s">
        <v>36</v>
      </c>
      <c r="AX345" s="13" t="s">
        <v>75</v>
      </c>
      <c r="AY345" s="244" t="s">
        <v>151</v>
      </c>
    </row>
    <row r="346" s="13" customFormat="1">
      <c r="A346" s="13"/>
      <c r="B346" s="233"/>
      <c r="C346" s="234"/>
      <c r="D346" s="235" t="s">
        <v>173</v>
      </c>
      <c r="E346" s="236" t="s">
        <v>19</v>
      </c>
      <c r="F346" s="237" t="s">
        <v>954</v>
      </c>
      <c r="G346" s="234"/>
      <c r="H346" s="238">
        <v>492</v>
      </c>
      <c r="I346" s="239"/>
      <c r="J346" s="234"/>
      <c r="K346" s="234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173</v>
      </c>
      <c r="AU346" s="244" t="s">
        <v>85</v>
      </c>
      <c r="AV346" s="13" t="s">
        <v>85</v>
      </c>
      <c r="AW346" s="13" t="s">
        <v>36</v>
      </c>
      <c r="AX346" s="13" t="s">
        <v>75</v>
      </c>
      <c r="AY346" s="244" t="s">
        <v>151</v>
      </c>
    </row>
    <row r="347" s="13" customFormat="1">
      <c r="A347" s="13"/>
      <c r="B347" s="233"/>
      <c r="C347" s="234"/>
      <c r="D347" s="235" t="s">
        <v>173</v>
      </c>
      <c r="E347" s="236" t="s">
        <v>19</v>
      </c>
      <c r="F347" s="237" t="s">
        <v>955</v>
      </c>
      <c r="G347" s="234"/>
      <c r="H347" s="238">
        <v>138</v>
      </c>
      <c r="I347" s="239"/>
      <c r="J347" s="234"/>
      <c r="K347" s="234"/>
      <c r="L347" s="240"/>
      <c r="M347" s="241"/>
      <c r="N347" s="242"/>
      <c r="O347" s="242"/>
      <c r="P347" s="242"/>
      <c r="Q347" s="242"/>
      <c r="R347" s="242"/>
      <c r="S347" s="242"/>
      <c r="T347" s="24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4" t="s">
        <v>173</v>
      </c>
      <c r="AU347" s="244" t="s">
        <v>85</v>
      </c>
      <c r="AV347" s="13" t="s">
        <v>85</v>
      </c>
      <c r="AW347" s="13" t="s">
        <v>36</v>
      </c>
      <c r="AX347" s="13" t="s">
        <v>75</v>
      </c>
      <c r="AY347" s="244" t="s">
        <v>151</v>
      </c>
    </row>
    <row r="348" s="13" customFormat="1">
      <c r="A348" s="13"/>
      <c r="B348" s="233"/>
      <c r="C348" s="234"/>
      <c r="D348" s="235" t="s">
        <v>173</v>
      </c>
      <c r="E348" s="236" t="s">
        <v>19</v>
      </c>
      <c r="F348" s="237" t="s">
        <v>956</v>
      </c>
      <c r="G348" s="234"/>
      <c r="H348" s="238">
        <v>155</v>
      </c>
      <c r="I348" s="239"/>
      <c r="J348" s="234"/>
      <c r="K348" s="234"/>
      <c r="L348" s="240"/>
      <c r="M348" s="241"/>
      <c r="N348" s="242"/>
      <c r="O348" s="242"/>
      <c r="P348" s="242"/>
      <c r="Q348" s="242"/>
      <c r="R348" s="242"/>
      <c r="S348" s="242"/>
      <c r="T348" s="24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4" t="s">
        <v>173</v>
      </c>
      <c r="AU348" s="244" t="s">
        <v>85</v>
      </c>
      <c r="AV348" s="13" t="s">
        <v>85</v>
      </c>
      <c r="AW348" s="13" t="s">
        <v>36</v>
      </c>
      <c r="AX348" s="13" t="s">
        <v>75</v>
      </c>
      <c r="AY348" s="244" t="s">
        <v>151</v>
      </c>
    </row>
    <row r="349" s="13" customFormat="1">
      <c r="A349" s="13"/>
      <c r="B349" s="233"/>
      <c r="C349" s="234"/>
      <c r="D349" s="235" t="s">
        <v>173</v>
      </c>
      <c r="E349" s="236" t="s">
        <v>19</v>
      </c>
      <c r="F349" s="237" t="s">
        <v>957</v>
      </c>
      <c r="G349" s="234"/>
      <c r="H349" s="238">
        <v>58</v>
      </c>
      <c r="I349" s="239"/>
      <c r="J349" s="234"/>
      <c r="K349" s="234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173</v>
      </c>
      <c r="AU349" s="244" t="s">
        <v>85</v>
      </c>
      <c r="AV349" s="13" t="s">
        <v>85</v>
      </c>
      <c r="AW349" s="13" t="s">
        <v>36</v>
      </c>
      <c r="AX349" s="13" t="s">
        <v>75</v>
      </c>
      <c r="AY349" s="244" t="s">
        <v>151</v>
      </c>
    </row>
    <row r="350" s="14" customFormat="1">
      <c r="A350" s="14"/>
      <c r="B350" s="245"/>
      <c r="C350" s="246"/>
      <c r="D350" s="235" t="s">
        <v>173</v>
      </c>
      <c r="E350" s="247" t="s">
        <v>19</v>
      </c>
      <c r="F350" s="248" t="s">
        <v>177</v>
      </c>
      <c r="G350" s="246"/>
      <c r="H350" s="249">
        <v>848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173</v>
      </c>
      <c r="AU350" s="255" t="s">
        <v>85</v>
      </c>
      <c r="AV350" s="14" t="s">
        <v>158</v>
      </c>
      <c r="AW350" s="14" t="s">
        <v>36</v>
      </c>
      <c r="AX350" s="14" t="s">
        <v>83</v>
      </c>
      <c r="AY350" s="255" t="s">
        <v>151</v>
      </c>
    </row>
    <row r="351" s="12" customFormat="1" ht="22.8" customHeight="1">
      <c r="A351" s="12"/>
      <c r="B351" s="199"/>
      <c r="C351" s="200"/>
      <c r="D351" s="201" t="s">
        <v>74</v>
      </c>
      <c r="E351" s="213" t="s">
        <v>769</v>
      </c>
      <c r="F351" s="213" t="s">
        <v>770</v>
      </c>
      <c r="G351" s="200"/>
      <c r="H351" s="200"/>
      <c r="I351" s="203"/>
      <c r="J351" s="214">
        <f>BK351</f>
        <v>0</v>
      </c>
      <c r="K351" s="200"/>
      <c r="L351" s="205"/>
      <c r="M351" s="206"/>
      <c r="N351" s="207"/>
      <c r="O351" s="207"/>
      <c r="P351" s="208">
        <f>SUM(P352:P353)</f>
        <v>0</v>
      </c>
      <c r="Q351" s="207"/>
      <c r="R351" s="208">
        <f>SUM(R352:R353)</f>
        <v>0</v>
      </c>
      <c r="S351" s="207"/>
      <c r="T351" s="209">
        <f>SUM(T352:T353)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10" t="s">
        <v>83</v>
      </c>
      <c r="AT351" s="211" t="s">
        <v>74</v>
      </c>
      <c r="AU351" s="211" t="s">
        <v>83</v>
      </c>
      <c r="AY351" s="210" t="s">
        <v>151</v>
      </c>
      <c r="BK351" s="212">
        <f>SUM(BK352:BK353)</f>
        <v>0</v>
      </c>
    </row>
    <row r="352" s="2" customFormat="1" ht="49.05" customHeight="1">
      <c r="A352" s="41"/>
      <c r="B352" s="42"/>
      <c r="C352" s="215" t="s">
        <v>591</v>
      </c>
      <c r="D352" s="215" t="s">
        <v>153</v>
      </c>
      <c r="E352" s="216" t="s">
        <v>772</v>
      </c>
      <c r="F352" s="217" t="s">
        <v>773</v>
      </c>
      <c r="G352" s="218" t="s">
        <v>351</v>
      </c>
      <c r="H352" s="219">
        <v>125.746</v>
      </c>
      <c r="I352" s="220"/>
      <c r="J352" s="221">
        <f>ROUND(I352*H352,2)</f>
        <v>0</v>
      </c>
      <c r="K352" s="217" t="s">
        <v>157</v>
      </c>
      <c r="L352" s="47"/>
      <c r="M352" s="222" t="s">
        <v>19</v>
      </c>
      <c r="N352" s="223" t="s">
        <v>46</v>
      </c>
      <c r="O352" s="87"/>
      <c r="P352" s="224">
        <f>O352*H352</f>
        <v>0</v>
      </c>
      <c r="Q352" s="224">
        <v>0</v>
      </c>
      <c r="R352" s="224">
        <f>Q352*H352</f>
        <v>0</v>
      </c>
      <c r="S352" s="224">
        <v>0</v>
      </c>
      <c r="T352" s="225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26" t="s">
        <v>158</v>
      </c>
      <c r="AT352" s="226" t="s">
        <v>153</v>
      </c>
      <c r="AU352" s="226" t="s">
        <v>85</v>
      </c>
      <c r="AY352" s="20" t="s">
        <v>151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20" t="s">
        <v>83</v>
      </c>
      <c r="BK352" s="227">
        <f>ROUND(I352*H352,2)</f>
        <v>0</v>
      </c>
      <c r="BL352" s="20" t="s">
        <v>158</v>
      </c>
      <c r="BM352" s="226" t="s">
        <v>1080</v>
      </c>
    </row>
    <row r="353" s="2" customFormat="1">
      <c r="A353" s="41"/>
      <c r="B353" s="42"/>
      <c r="C353" s="43"/>
      <c r="D353" s="228" t="s">
        <v>160</v>
      </c>
      <c r="E353" s="43"/>
      <c r="F353" s="229" t="s">
        <v>775</v>
      </c>
      <c r="G353" s="43"/>
      <c r="H353" s="43"/>
      <c r="I353" s="230"/>
      <c r="J353" s="43"/>
      <c r="K353" s="43"/>
      <c r="L353" s="47"/>
      <c r="M353" s="278"/>
      <c r="N353" s="279"/>
      <c r="O353" s="280"/>
      <c r="P353" s="280"/>
      <c r="Q353" s="280"/>
      <c r="R353" s="280"/>
      <c r="S353" s="280"/>
      <c r="T353" s="281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160</v>
      </c>
      <c r="AU353" s="20" t="s">
        <v>85</v>
      </c>
    </row>
    <row r="354" s="2" customFormat="1" ht="6.96" customHeight="1">
      <c r="A354" s="41"/>
      <c r="B354" s="62"/>
      <c r="C354" s="63"/>
      <c r="D354" s="63"/>
      <c r="E354" s="63"/>
      <c r="F354" s="63"/>
      <c r="G354" s="63"/>
      <c r="H354" s="63"/>
      <c r="I354" s="63"/>
      <c r="J354" s="63"/>
      <c r="K354" s="63"/>
      <c r="L354" s="47"/>
      <c r="M354" s="41"/>
      <c r="O354" s="41"/>
      <c r="P354" s="41"/>
      <c r="Q354" s="41"/>
      <c r="R354" s="41"/>
      <c r="S354" s="41"/>
      <c r="T354" s="41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</row>
  </sheetData>
  <sheetProtection sheet="1" autoFilter="0" formatColumns="0" formatRows="0" objects="1" scenarios="1" spinCount="100000" saltValue="40/WOkNPQo2V0cP6p0APQxqK5+12i/MEPHfMXnGoKpTjlJReGiIeVMD6+QWW2dQVgYuPb+uKnUBgr3W/wTVOkA==" hashValue="6+LE5PurBl2GWJZwhsxPthU5bDLHkHgtkgNgQEFgRpvMhxg92oFDO7OxY3exoq2z0IbRWViJTjFZ2j2eK2yNdw==" algorithmName="SHA-512" password="CC35"/>
  <autoFilter ref="C84:K353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3_02/115101201"/>
    <hyperlink ref="F91" r:id="rId2" display="https://podminky.urs.cz/item/CS_URS_2023_02/115101301"/>
    <hyperlink ref="F93" r:id="rId3" display="https://podminky.urs.cz/item/CS_URS_2023_02/119001405"/>
    <hyperlink ref="F100" r:id="rId4" display="https://podminky.urs.cz/item/CS_URS_2023_02/119001412"/>
    <hyperlink ref="F103" r:id="rId5" display="https://podminky.urs.cz/item/CS_URS_2023_02/119001421"/>
    <hyperlink ref="F109" r:id="rId6" display="https://podminky.urs.cz/item/CS_URS_2023_02/122151101"/>
    <hyperlink ref="F112" r:id="rId7" display="https://podminky.urs.cz/item/CS_URS_2023_02/129001101"/>
    <hyperlink ref="F115" r:id="rId8" display="https://podminky.urs.cz/item/CS_URS_2023_02/131151203"/>
    <hyperlink ref="F122" r:id="rId9" display="https://podminky.urs.cz/item/CS_URS_2023_02/131251203"/>
    <hyperlink ref="F129" r:id="rId10" display="https://podminky.urs.cz/item/CS_URS_2023_02/131351202"/>
    <hyperlink ref="F136" r:id="rId11" display="https://podminky.urs.cz/item/CS_URS_2023_02/132151251"/>
    <hyperlink ref="F139" r:id="rId12" display="https://podminky.urs.cz/item/CS_URS_2023_02/132154205"/>
    <hyperlink ref="F146" r:id="rId13" display="https://podminky.urs.cz/item/CS_URS_2023_02/132254205"/>
    <hyperlink ref="F153" r:id="rId14" display="https://podminky.urs.cz/item/CS_URS_2023_02/132354204"/>
    <hyperlink ref="F160" r:id="rId15" display="https://podminky.urs.cz/item/CS_URS_2023_02/151201101"/>
    <hyperlink ref="F166" r:id="rId16" display="https://podminky.urs.cz/item/CS_URS_2023_02/151201102"/>
    <hyperlink ref="F171" r:id="rId17" display="https://podminky.urs.cz/item/CS_URS_2023_02/151201111"/>
    <hyperlink ref="F173" r:id="rId18" display="https://podminky.urs.cz/item/CS_URS_2023_02/151201112"/>
    <hyperlink ref="F175" r:id="rId19" display="https://podminky.urs.cz/item/CS_URS_2023_02/151201201"/>
    <hyperlink ref="F182" r:id="rId20" display="https://podminky.urs.cz/item/CS_URS_2023_02/151201211"/>
    <hyperlink ref="F184" r:id="rId21" display="https://podminky.urs.cz/item/CS_URS_2023_02/151201301"/>
    <hyperlink ref="F186" r:id="rId22" display="https://podminky.urs.cz/item/CS_URS_2023_02/151201311"/>
    <hyperlink ref="F188" r:id="rId23" display="https://podminky.urs.cz/item/CS_URS_2023_02/162751117"/>
    <hyperlink ref="F196" r:id="rId24" display="https://podminky.urs.cz/item/CS_URS_2023_02/162751137"/>
    <hyperlink ref="F198" r:id="rId25" display="https://podminky.urs.cz/item/CS_URS_2023_02/167151111"/>
    <hyperlink ref="F205" r:id="rId26" display="https://podminky.urs.cz/item/CS_URS_2023_02/171201231"/>
    <hyperlink ref="F225" r:id="rId27" display="https://podminky.urs.cz/item/CS_URS_2023_02/359901111"/>
    <hyperlink ref="F233" r:id="rId28" display="https://podminky.urs.cz/item/CS_URS_2023_02/359901211"/>
    <hyperlink ref="F242" r:id="rId29" display="https://podminky.urs.cz/item/CS_URS_2023_02/451571111"/>
    <hyperlink ref="F245" r:id="rId30" display="https://podminky.urs.cz/item/CS_URS_2023_02/451572111"/>
    <hyperlink ref="F253" r:id="rId31" display="https://podminky.urs.cz/item/CS_URS_2023_02/452112112"/>
    <hyperlink ref="F264" r:id="rId32" display="https://podminky.urs.cz/item/CS_URS_2023_02/452112122"/>
    <hyperlink ref="F268" r:id="rId33" display="https://podminky.urs.cz/item/CS_URS_2023_02/461211711"/>
    <hyperlink ref="F271" r:id="rId34" display="https://podminky.urs.cz/item/CS_URS_2023_02/463212111"/>
    <hyperlink ref="F274" r:id="rId35" display="https://podminky.urs.cz/item/CS_URS_2023_02/463212191"/>
    <hyperlink ref="F277" r:id="rId36" display="https://podminky.urs.cz/item/CS_URS_2023_02/465513127"/>
    <hyperlink ref="F281" r:id="rId37" display="https://podminky.urs.cz/item/CS_URS_2023_02/871353121"/>
    <hyperlink ref="F286" r:id="rId38" display="https://podminky.urs.cz/item/CS_URS_2023_02/871363121"/>
    <hyperlink ref="F295" r:id="rId39" display="https://podminky.urs.cz/item/CS_URS_2023_02/877365221"/>
    <hyperlink ref="F303" r:id="rId40" display="https://podminky.urs.cz/item/CS_URS_2023_02/892351111"/>
    <hyperlink ref="F306" r:id="rId41" display="https://podminky.urs.cz/item/CS_URS_2023_02/892381111"/>
    <hyperlink ref="F313" r:id="rId42" display="https://podminky.urs.cz/item/CS_URS_2023_02/894410101"/>
    <hyperlink ref="F318" r:id="rId43" display="https://podminky.urs.cz/item/CS_URS_2023_02/894410211"/>
    <hyperlink ref="F322" r:id="rId44" display="https://podminky.urs.cz/item/CS_URS_2023_02/894410212"/>
    <hyperlink ref="F326" r:id="rId45" display="https://podminky.urs.cz/item/CS_URS_2023_02/894410213"/>
    <hyperlink ref="F330" r:id="rId46" display="https://podminky.urs.cz/item/CS_URS_2023_02/894410232"/>
    <hyperlink ref="F339" r:id="rId47" display="https://podminky.urs.cz/item/CS_URS_2023_02/899104112"/>
    <hyperlink ref="F344" r:id="rId48" display="https://podminky.urs.cz/item/CS_URS_2023_02/899722113"/>
    <hyperlink ref="F353" r:id="rId49" display="https://podminky.urs.cz/item/CS_URS_2023_02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85</v>
      </c>
    </row>
    <row r="4" s="1" customFormat="1" ht="24.96" customHeight="1">
      <c r="B4" s="23"/>
      <c r="D4" s="143" t="s">
        <v>120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Splašková kanalizace Štěpánov s převedením odp. vod do Přelouče</v>
      </c>
      <c r="F7" s="145"/>
      <c r="G7" s="145"/>
      <c r="H7" s="145"/>
      <c r="L7" s="23"/>
    </row>
    <row r="8" s="1" customFormat="1" ht="12" customHeight="1">
      <c r="B8" s="23"/>
      <c r="D8" s="145" t="s">
        <v>121</v>
      </c>
      <c r="L8" s="23"/>
    </row>
    <row r="9" s="2" customFormat="1" ht="16.5" customHeight="1">
      <c r="A9" s="41"/>
      <c r="B9" s="47"/>
      <c r="C9" s="41"/>
      <c r="D9" s="41"/>
      <c r="E9" s="146" t="s">
        <v>1081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1082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1083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29. 8. 2023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27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5" t="s">
        <v>29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30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29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32</v>
      </c>
      <c r="E22" s="41"/>
      <c r="F22" s="41"/>
      <c r="G22" s="41"/>
      <c r="H22" s="41"/>
      <c r="I22" s="145" t="s">
        <v>26</v>
      </c>
      <c r="J22" s="136" t="s">
        <v>33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5" t="s">
        <v>29</v>
      </c>
      <c r="J23" s="136" t="s">
        <v>35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37</v>
      </c>
      <c r="E25" s="41"/>
      <c r="F25" s="41"/>
      <c r="G25" s="41"/>
      <c r="H25" s="41"/>
      <c r="I25" s="145" t="s">
        <v>26</v>
      </c>
      <c r="J25" s="136" t="s">
        <v>19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1084</v>
      </c>
      <c r="F26" s="41"/>
      <c r="G26" s="41"/>
      <c r="H26" s="41"/>
      <c r="I26" s="145" t="s">
        <v>29</v>
      </c>
      <c r="J26" s="136" t="s">
        <v>19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39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41</v>
      </c>
      <c r="E32" s="41"/>
      <c r="F32" s="41"/>
      <c r="G32" s="41"/>
      <c r="H32" s="41"/>
      <c r="I32" s="41"/>
      <c r="J32" s="156">
        <f>ROUND(J91,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43</v>
      </c>
      <c r="G34" s="41"/>
      <c r="H34" s="41"/>
      <c r="I34" s="157" t="s">
        <v>42</v>
      </c>
      <c r="J34" s="157" t="s">
        <v>44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45</v>
      </c>
      <c r="E35" s="145" t="s">
        <v>46</v>
      </c>
      <c r="F35" s="159">
        <f>ROUND((SUM(BE91:BE306)),  2)</f>
        <v>0</v>
      </c>
      <c r="G35" s="41"/>
      <c r="H35" s="41"/>
      <c r="I35" s="160">
        <v>0.20999999999999999</v>
      </c>
      <c r="J35" s="159">
        <f>ROUND(((SUM(BE91:BE306))*I35),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47</v>
      </c>
      <c r="F36" s="159">
        <f>ROUND((SUM(BF91:BF306)),  2)</f>
        <v>0</v>
      </c>
      <c r="G36" s="41"/>
      <c r="H36" s="41"/>
      <c r="I36" s="160">
        <v>0.12</v>
      </c>
      <c r="J36" s="159">
        <f>ROUND(((SUM(BF91:BF306))*I36),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48</v>
      </c>
      <c r="F37" s="159">
        <f>ROUND((SUM(BG91:BG306)),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49</v>
      </c>
      <c r="F38" s="159">
        <f>ROUND((SUM(BH91:BH306)),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50</v>
      </c>
      <c r="F39" s="159">
        <f>ROUND((SUM(BI91:BI306)),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51</v>
      </c>
      <c r="E41" s="163"/>
      <c r="F41" s="163"/>
      <c r="G41" s="164" t="s">
        <v>52</v>
      </c>
      <c r="H41" s="165" t="s">
        <v>53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123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2" t="str">
        <f>E7</f>
        <v>Splašková kanalizace Štěpánov s převedením odp. vod do Přelouče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121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1081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1082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03a - Opravy komunikací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k.ú. Klenovka, k.ú. Štěpánov</v>
      </c>
      <c r="G56" s="43"/>
      <c r="H56" s="43"/>
      <c r="I56" s="35" t="s">
        <v>23</v>
      </c>
      <c r="J56" s="75" t="str">
        <f>IF(J14="","",J14)</f>
        <v>29. 8. 2023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40.05" customHeight="1">
      <c r="A58" s="41"/>
      <c r="B58" s="42"/>
      <c r="C58" s="35" t="s">
        <v>25</v>
      </c>
      <c r="D58" s="43"/>
      <c r="E58" s="43"/>
      <c r="F58" s="30" t="str">
        <f>E17</f>
        <v>Město Přelouč, Československé armády 1665, Přelouč</v>
      </c>
      <c r="G58" s="43"/>
      <c r="H58" s="43"/>
      <c r="I58" s="35" t="s">
        <v>32</v>
      </c>
      <c r="J58" s="39" t="str">
        <f>E23</f>
        <v>IKKO Hradec Králové, s.r.o., Bratří Štefanů 238,HK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30</v>
      </c>
      <c r="D59" s="43"/>
      <c r="E59" s="43"/>
      <c r="F59" s="30" t="str">
        <f>IF(E20="","",E20)</f>
        <v>Vyplň údaj</v>
      </c>
      <c r="G59" s="43"/>
      <c r="H59" s="43"/>
      <c r="I59" s="35" t="s">
        <v>37</v>
      </c>
      <c r="J59" s="39" t="str">
        <f>E26</f>
        <v>J. Michlíková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124</v>
      </c>
      <c r="D61" s="174"/>
      <c r="E61" s="174"/>
      <c r="F61" s="174"/>
      <c r="G61" s="174"/>
      <c r="H61" s="174"/>
      <c r="I61" s="174"/>
      <c r="J61" s="175" t="s">
        <v>125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73</v>
      </c>
      <c r="D63" s="43"/>
      <c r="E63" s="43"/>
      <c r="F63" s="43"/>
      <c r="G63" s="43"/>
      <c r="H63" s="43"/>
      <c r="I63" s="43"/>
      <c r="J63" s="105">
        <f>J91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126</v>
      </c>
    </row>
    <row r="64" s="9" customFormat="1" ht="24.96" customHeight="1">
      <c r="A64" s="9"/>
      <c r="B64" s="177"/>
      <c r="C64" s="178"/>
      <c r="D64" s="179" t="s">
        <v>1085</v>
      </c>
      <c r="E64" s="180"/>
      <c r="F64" s="180"/>
      <c r="G64" s="180"/>
      <c r="H64" s="180"/>
      <c r="I64" s="180"/>
      <c r="J64" s="181">
        <f>J92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128</v>
      </c>
      <c r="E65" s="185"/>
      <c r="F65" s="185"/>
      <c r="G65" s="185"/>
      <c r="H65" s="185"/>
      <c r="I65" s="185"/>
      <c r="J65" s="186">
        <f>J93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1086</v>
      </c>
      <c r="E66" s="185"/>
      <c r="F66" s="185"/>
      <c r="G66" s="185"/>
      <c r="H66" s="185"/>
      <c r="I66" s="185"/>
      <c r="J66" s="186">
        <f>J165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1087</v>
      </c>
      <c r="E67" s="185"/>
      <c r="F67" s="185"/>
      <c r="G67" s="185"/>
      <c r="H67" s="185"/>
      <c r="I67" s="185"/>
      <c r="J67" s="186">
        <f>J243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1088</v>
      </c>
      <c r="E68" s="185"/>
      <c r="F68" s="185"/>
      <c r="G68" s="185"/>
      <c r="H68" s="185"/>
      <c r="I68" s="185"/>
      <c r="J68" s="186">
        <f>J286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133</v>
      </c>
      <c r="E69" s="185"/>
      <c r="F69" s="185"/>
      <c r="G69" s="185"/>
      <c r="H69" s="185"/>
      <c r="I69" s="185"/>
      <c r="J69" s="186">
        <f>J304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137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6.25" customHeight="1">
      <c r="A79" s="41"/>
      <c r="B79" s="42"/>
      <c r="C79" s="43"/>
      <c r="D79" s="43"/>
      <c r="E79" s="172" t="str">
        <f>E7</f>
        <v>Splašková kanalizace Štěpánov s převedením odp. vod do Přelouče</v>
      </c>
      <c r="F79" s="35"/>
      <c r="G79" s="35"/>
      <c r="H79" s="35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4"/>
      <c r="C80" s="35" t="s">
        <v>121</v>
      </c>
      <c r="D80" s="25"/>
      <c r="E80" s="25"/>
      <c r="F80" s="25"/>
      <c r="G80" s="25"/>
      <c r="H80" s="25"/>
      <c r="I80" s="25"/>
      <c r="J80" s="25"/>
      <c r="K80" s="25"/>
      <c r="L80" s="23"/>
    </row>
    <row r="81" s="2" customFormat="1" ht="16.5" customHeight="1">
      <c r="A81" s="41"/>
      <c r="B81" s="42"/>
      <c r="C81" s="43"/>
      <c r="D81" s="43"/>
      <c r="E81" s="172" t="s">
        <v>1081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1082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E11</f>
        <v>03a - Opravy komunikací</v>
      </c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21</v>
      </c>
      <c r="D85" s="43"/>
      <c r="E85" s="43"/>
      <c r="F85" s="30" t="str">
        <f>F14</f>
        <v>k.ú. Klenovka, k.ú. Štěpánov</v>
      </c>
      <c r="G85" s="43"/>
      <c r="H85" s="43"/>
      <c r="I85" s="35" t="s">
        <v>23</v>
      </c>
      <c r="J85" s="75" t="str">
        <f>IF(J14="","",J14)</f>
        <v>29. 8. 2023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40.05" customHeight="1">
      <c r="A87" s="41"/>
      <c r="B87" s="42"/>
      <c r="C87" s="35" t="s">
        <v>25</v>
      </c>
      <c r="D87" s="43"/>
      <c r="E87" s="43"/>
      <c r="F87" s="30" t="str">
        <f>E17</f>
        <v>Město Přelouč, Československé armády 1665, Přelouč</v>
      </c>
      <c r="G87" s="43"/>
      <c r="H87" s="43"/>
      <c r="I87" s="35" t="s">
        <v>32</v>
      </c>
      <c r="J87" s="39" t="str">
        <f>E23</f>
        <v>IKKO Hradec Králové, s.r.o., Bratří Štefanů 238,HK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30</v>
      </c>
      <c r="D88" s="43"/>
      <c r="E88" s="43"/>
      <c r="F88" s="30" t="str">
        <f>IF(E20="","",E20)</f>
        <v>Vyplň údaj</v>
      </c>
      <c r="G88" s="43"/>
      <c r="H88" s="43"/>
      <c r="I88" s="35" t="s">
        <v>37</v>
      </c>
      <c r="J88" s="39" t="str">
        <f>E26</f>
        <v>J. Michlíková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8"/>
      <c r="B90" s="189"/>
      <c r="C90" s="190" t="s">
        <v>138</v>
      </c>
      <c r="D90" s="191" t="s">
        <v>60</v>
      </c>
      <c r="E90" s="191" t="s">
        <v>56</v>
      </c>
      <c r="F90" s="191" t="s">
        <v>57</v>
      </c>
      <c r="G90" s="191" t="s">
        <v>139</v>
      </c>
      <c r="H90" s="191" t="s">
        <v>140</v>
      </c>
      <c r="I90" s="191" t="s">
        <v>141</v>
      </c>
      <c r="J90" s="191" t="s">
        <v>125</v>
      </c>
      <c r="K90" s="192" t="s">
        <v>142</v>
      </c>
      <c r="L90" s="193"/>
      <c r="M90" s="95" t="s">
        <v>19</v>
      </c>
      <c r="N90" s="96" t="s">
        <v>45</v>
      </c>
      <c r="O90" s="96" t="s">
        <v>143</v>
      </c>
      <c r="P90" s="96" t="s">
        <v>144</v>
      </c>
      <c r="Q90" s="96" t="s">
        <v>145</v>
      </c>
      <c r="R90" s="96" t="s">
        <v>146</v>
      </c>
      <c r="S90" s="96" t="s">
        <v>147</v>
      </c>
      <c r="T90" s="97" t="s">
        <v>148</v>
      </c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</row>
    <row r="91" s="2" customFormat="1" ht="22.8" customHeight="1">
      <c r="A91" s="41"/>
      <c r="B91" s="42"/>
      <c r="C91" s="102" t="s">
        <v>149</v>
      </c>
      <c r="D91" s="43"/>
      <c r="E91" s="43"/>
      <c r="F91" s="43"/>
      <c r="G91" s="43"/>
      <c r="H91" s="43"/>
      <c r="I91" s="43"/>
      <c r="J91" s="194">
        <f>BK91</f>
        <v>0</v>
      </c>
      <c r="K91" s="43"/>
      <c r="L91" s="47"/>
      <c r="M91" s="98"/>
      <c r="N91" s="195"/>
      <c r="O91" s="99"/>
      <c r="P91" s="196">
        <f>P92</f>
        <v>0</v>
      </c>
      <c r="Q91" s="99"/>
      <c r="R91" s="196">
        <f>R92</f>
        <v>1693.5994900000003</v>
      </c>
      <c r="S91" s="99"/>
      <c r="T91" s="197">
        <f>T92</f>
        <v>2638.3999999999996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74</v>
      </c>
      <c r="AU91" s="20" t="s">
        <v>126</v>
      </c>
      <c r="BK91" s="198">
        <f>BK92</f>
        <v>0</v>
      </c>
    </row>
    <row r="92" s="12" customFormat="1" ht="25.92" customHeight="1">
      <c r="A92" s="12"/>
      <c r="B92" s="199"/>
      <c r="C92" s="200"/>
      <c r="D92" s="201" t="s">
        <v>74</v>
      </c>
      <c r="E92" s="202" t="s">
        <v>150</v>
      </c>
      <c r="F92" s="202" t="s">
        <v>1089</v>
      </c>
      <c r="G92" s="200"/>
      <c r="H92" s="200"/>
      <c r="I92" s="203"/>
      <c r="J92" s="204">
        <f>BK92</f>
        <v>0</v>
      </c>
      <c r="K92" s="200"/>
      <c r="L92" s="205"/>
      <c r="M92" s="206"/>
      <c r="N92" s="207"/>
      <c r="O92" s="207"/>
      <c r="P92" s="208">
        <f>P93+P165+P243+P286+P304</f>
        <v>0</v>
      </c>
      <c r="Q92" s="207"/>
      <c r="R92" s="208">
        <f>R93+R165+R243+R286+R304</f>
        <v>1693.5994900000003</v>
      </c>
      <c r="S92" s="207"/>
      <c r="T92" s="209">
        <f>T93+T165+T243+T286+T304</f>
        <v>2638.3999999999996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83</v>
      </c>
      <c r="AT92" s="211" t="s">
        <v>74</v>
      </c>
      <c r="AU92" s="211" t="s">
        <v>75</v>
      </c>
      <c r="AY92" s="210" t="s">
        <v>151</v>
      </c>
      <c r="BK92" s="212">
        <f>BK93+BK165+BK243+BK286+BK304</f>
        <v>0</v>
      </c>
    </row>
    <row r="93" s="12" customFormat="1" ht="22.8" customHeight="1">
      <c r="A93" s="12"/>
      <c r="B93" s="199"/>
      <c r="C93" s="200"/>
      <c r="D93" s="201" t="s">
        <v>74</v>
      </c>
      <c r="E93" s="213" t="s">
        <v>83</v>
      </c>
      <c r="F93" s="213" t="s">
        <v>152</v>
      </c>
      <c r="G93" s="200"/>
      <c r="H93" s="200"/>
      <c r="I93" s="203"/>
      <c r="J93" s="214">
        <f>BK93</f>
        <v>0</v>
      </c>
      <c r="K93" s="200"/>
      <c r="L93" s="205"/>
      <c r="M93" s="206"/>
      <c r="N93" s="207"/>
      <c r="O93" s="207"/>
      <c r="P93" s="208">
        <f>SUM(P94:P164)</f>
        <v>0</v>
      </c>
      <c r="Q93" s="207"/>
      <c r="R93" s="208">
        <f>SUM(R94:R164)</f>
        <v>0.51305000000000001</v>
      </c>
      <c r="S93" s="207"/>
      <c r="T93" s="209">
        <f>SUM(T94:T164)</f>
        <v>2604.6499999999996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83</v>
      </c>
      <c r="AT93" s="211" t="s">
        <v>74</v>
      </c>
      <c r="AU93" s="211" t="s">
        <v>83</v>
      </c>
      <c r="AY93" s="210" t="s">
        <v>151</v>
      </c>
      <c r="BK93" s="212">
        <f>SUM(BK94:BK164)</f>
        <v>0</v>
      </c>
    </row>
    <row r="94" s="2" customFormat="1" ht="62.7" customHeight="1">
      <c r="A94" s="41"/>
      <c r="B94" s="42"/>
      <c r="C94" s="215" t="s">
        <v>83</v>
      </c>
      <c r="D94" s="215" t="s">
        <v>153</v>
      </c>
      <c r="E94" s="216" t="s">
        <v>1090</v>
      </c>
      <c r="F94" s="217" t="s">
        <v>1091</v>
      </c>
      <c r="G94" s="218" t="s">
        <v>256</v>
      </c>
      <c r="H94" s="219">
        <v>20</v>
      </c>
      <c r="I94" s="220"/>
      <c r="J94" s="221">
        <f>ROUND(I94*H94,2)</f>
        <v>0</v>
      </c>
      <c r="K94" s="217" t="s">
        <v>157</v>
      </c>
      <c r="L94" s="47"/>
      <c r="M94" s="222" t="s">
        <v>19</v>
      </c>
      <c r="N94" s="223" t="s">
        <v>46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0.26000000000000001</v>
      </c>
      <c r="T94" s="225">
        <f>S94*H94</f>
        <v>5.2000000000000002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158</v>
      </c>
      <c r="AT94" s="226" t="s">
        <v>153</v>
      </c>
      <c r="AU94" s="226" t="s">
        <v>85</v>
      </c>
      <c r="AY94" s="20" t="s">
        <v>151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83</v>
      </c>
      <c r="BK94" s="227">
        <f>ROUND(I94*H94,2)</f>
        <v>0</v>
      </c>
      <c r="BL94" s="20" t="s">
        <v>158</v>
      </c>
      <c r="BM94" s="226" t="s">
        <v>1092</v>
      </c>
    </row>
    <row r="95" s="2" customFormat="1">
      <c r="A95" s="41"/>
      <c r="B95" s="42"/>
      <c r="C95" s="43"/>
      <c r="D95" s="228" t="s">
        <v>160</v>
      </c>
      <c r="E95" s="43"/>
      <c r="F95" s="229" t="s">
        <v>1093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160</v>
      </c>
      <c r="AU95" s="20" t="s">
        <v>85</v>
      </c>
    </row>
    <row r="96" s="13" customFormat="1">
      <c r="A96" s="13"/>
      <c r="B96" s="233"/>
      <c r="C96" s="234"/>
      <c r="D96" s="235" t="s">
        <v>173</v>
      </c>
      <c r="E96" s="236" t="s">
        <v>19</v>
      </c>
      <c r="F96" s="237" t="s">
        <v>1094</v>
      </c>
      <c r="G96" s="234"/>
      <c r="H96" s="238">
        <v>20</v>
      </c>
      <c r="I96" s="239"/>
      <c r="J96" s="234"/>
      <c r="K96" s="234"/>
      <c r="L96" s="240"/>
      <c r="M96" s="241"/>
      <c r="N96" s="242"/>
      <c r="O96" s="242"/>
      <c r="P96" s="242"/>
      <c r="Q96" s="242"/>
      <c r="R96" s="242"/>
      <c r="S96" s="242"/>
      <c r="T96" s="24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4" t="s">
        <v>173</v>
      </c>
      <c r="AU96" s="244" t="s">
        <v>85</v>
      </c>
      <c r="AV96" s="13" t="s">
        <v>85</v>
      </c>
      <c r="AW96" s="13" t="s">
        <v>36</v>
      </c>
      <c r="AX96" s="13" t="s">
        <v>83</v>
      </c>
      <c r="AY96" s="244" t="s">
        <v>151</v>
      </c>
    </row>
    <row r="97" s="2" customFormat="1" ht="66.75" customHeight="1">
      <c r="A97" s="41"/>
      <c r="B97" s="42"/>
      <c r="C97" s="215" t="s">
        <v>85</v>
      </c>
      <c r="D97" s="215" t="s">
        <v>153</v>
      </c>
      <c r="E97" s="216" t="s">
        <v>1095</v>
      </c>
      <c r="F97" s="217" t="s">
        <v>1096</v>
      </c>
      <c r="G97" s="218" t="s">
        <v>256</v>
      </c>
      <c r="H97" s="219">
        <v>20</v>
      </c>
      <c r="I97" s="220"/>
      <c r="J97" s="221">
        <f>ROUND(I97*H97,2)</f>
        <v>0</v>
      </c>
      <c r="K97" s="217" t="s">
        <v>157</v>
      </c>
      <c r="L97" s="47"/>
      <c r="M97" s="222" t="s">
        <v>19</v>
      </c>
      <c r="N97" s="223" t="s">
        <v>46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0.29499999999999998</v>
      </c>
      <c r="T97" s="225">
        <f>S97*H97</f>
        <v>5.8999999999999995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158</v>
      </c>
      <c r="AT97" s="226" t="s">
        <v>153</v>
      </c>
      <c r="AU97" s="226" t="s">
        <v>85</v>
      </c>
      <c r="AY97" s="20" t="s">
        <v>151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83</v>
      </c>
      <c r="BK97" s="227">
        <f>ROUND(I97*H97,2)</f>
        <v>0</v>
      </c>
      <c r="BL97" s="20" t="s">
        <v>158</v>
      </c>
      <c r="BM97" s="226" t="s">
        <v>1097</v>
      </c>
    </row>
    <row r="98" s="2" customFormat="1">
      <c r="A98" s="41"/>
      <c r="B98" s="42"/>
      <c r="C98" s="43"/>
      <c r="D98" s="228" t="s">
        <v>160</v>
      </c>
      <c r="E98" s="43"/>
      <c r="F98" s="229" t="s">
        <v>1098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160</v>
      </c>
      <c r="AU98" s="20" t="s">
        <v>85</v>
      </c>
    </row>
    <row r="99" s="13" customFormat="1">
      <c r="A99" s="13"/>
      <c r="B99" s="233"/>
      <c r="C99" s="234"/>
      <c r="D99" s="235" t="s">
        <v>173</v>
      </c>
      <c r="E99" s="236" t="s">
        <v>19</v>
      </c>
      <c r="F99" s="237" t="s">
        <v>1099</v>
      </c>
      <c r="G99" s="234"/>
      <c r="H99" s="238">
        <v>20</v>
      </c>
      <c r="I99" s="239"/>
      <c r="J99" s="234"/>
      <c r="K99" s="234"/>
      <c r="L99" s="240"/>
      <c r="M99" s="241"/>
      <c r="N99" s="242"/>
      <c r="O99" s="242"/>
      <c r="P99" s="242"/>
      <c r="Q99" s="242"/>
      <c r="R99" s="242"/>
      <c r="S99" s="242"/>
      <c r="T99" s="24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4" t="s">
        <v>173</v>
      </c>
      <c r="AU99" s="244" t="s">
        <v>85</v>
      </c>
      <c r="AV99" s="13" t="s">
        <v>85</v>
      </c>
      <c r="AW99" s="13" t="s">
        <v>36</v>
      </c>
      <c r="AX99" s="13" t="s">
        <v>83</v>
      </c>
      <c r="AY99" s="244" t="s">
        <v>151</v>
      </c>
    </row>
    <row r="100" s="2" customFormat="1" ht="66.75" customHeight="1">
      <c r="A100" s="41"/>
      <c r="B100" s="42"/>
      <c r="C100" s="215" t="s">
        <v>167</v>
      </c>
      <c r="D100" s="215" t="s">
        <v>153</v>
      </c>
      <c r="E100" s="216" t="s">
        <v>1100</v>
      </c>
      <c r="F100" s="217" t="s">
        <v>1101</v>
      </c>
      <c r="G100" s="218" t="s">
        <v>256</v>
      </c>
      <c r="H100" s="219">
        <v>260</v>
      </c>
      <c r="I100" s="220"/>
      <c r="J100" s="221">
        <f>ROUND(I100*H100,2)</f>
        <v>0</v>
      </c>
      <c r="K100" s="217" t="s">
        <v>157</v>
      </c>
      <c r="L100" s="47"/>
      <c r="M100" s="222" t="s">
        <v>19</v>
      </c>
      <c r="N100" s="223" t="s">
        <v>46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0.28999999999999998</v>
      </c>
      <c r="T100" s="225">
        <f>S100*H100</f>
        <v>75.399999999999991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158</v>
      </c>
      <c r="AT100" s="226" t="s">
        <v>153</v>
      </c>
      <c r="AU100" s="226" t="s">
        <v>85</v>
      </c>
      <c r="AY100" s="20" t="s">
        <v>151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83</v>
      </c>
      <c r="BK100" s="227">
        <f>ROUND(I100*H100,2)</f>
        <v>0</v>
      </c>
      <c r="BL100" s="20" t="s">
        <v>158</v>
      </c>
      <c r="BM100" s="226" t="s">
        <v>1102</v>
      </c>
    </row>
    <row r="101" s="2" customFormat="1">
      <c r="A101" s="41"/>
      <c r="B101" s="42"/>
      <c r="C101" s="43"/>
      <c r="D101" s="228" t="s">
        <v>160</v>
      </c>
      <c r="E101" s="43"/>
      <c r="F101" s="229" t="s">
        <v>1103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160</v>
      </c>
      <c r="AU101" s="20" t="s">
        <v>85</v>
      </c>
    </row>
    <row r="102" s="13" customFormat="1">
      <c r="A102" s="13"/>
      <c r="B102" s="233"/>
      <c r="C102" s="234"/>
      <c r="D102" s="235" t="s">
        <v>173</v>
      </c>
      <c r="E102" s="236" t="s">
        <v>19</v>
      </c>
      <c r="F102" s="237" t="s">
        <v>1104</v>
      </c>
      <c r="G102" s="234"/>
      <c r="H102" s="238">
        <v>260</v>
      </c>
      <c r="I102" s="239"/>
      <c r="J102" s="234"/>
      <c r="K102" s="234"/>
      <c r="L102" s="240"/>
      <c r="M102" s="241"/>
      <c r="N102" s="242"/>
      <c r="O102" s="242"/>
      <c r="P102" s="242"/>
      <c r="Q102" s="242"/>
      <c r="R102" s="242"/>
      <c r="S102" s="242"/>
      <c r="T102" s="24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4" t="s">
        <v>173</v>
      </c>
      <c r="AU102" s="244" t="s">
        <v>85</v>
      </c>
      <c r="AV102" s="13" t="s">
        <v>85</v>
      </c>
      <c r="AW102" s="13" t="s">
        <v>36</v>
      </c>
      <c r="AX102" s="13" t="s">
        <v>83</v>
      </c>
      <c r="AY102" s="244" t="s">
        <v>151</v>
      </c>
    </row>
    <row r="103" s="2" customFormat="1" ht="66.75" customHeight="1">
      <c r="A103" s="41"/>
      <c r="B103" s="42"/>
      <c r="C103" s="215" t="s">
        <v>158</v>
      </c>
      <c r="D103" s="215" t="s">
        <v>153</v>
      </c>
      <c r="E103" s="216" t="s">
        <v>1105</v>
      </c>
      <c r="F103" s="217" t="s">
        <v>1106</v>
      </c>
      <c r="G103" s="218" t="s">
        <v>256</v>
      </c>
      <c r="H103" s="219">
        <v>2175</v>
      </c>
      <c r="I103" s="220"/>
      <c r="J103" s="221">
        <f>ROUND(I103*H103,2)</f>
        <v>0</v>
      </c>
      <c r="K103" s="217" t="s">
        <v>157</v>
      </c>
      <c r="L103" s="47"/>
      <c r="M103" s="222" t="s">
        <v>19</v>
      </c>
      <c r="N103" s="223" t="s">
        <v>46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0.28999999999999998</v>
      </c>
      <c r="T103" s="225">
        <f>S103*H103</f>
        <v>630.75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158</v>
      </c>
      <c r="AT103" s="226" t="s">
        <v>153</v>
      </c>
      <c r="AU103" s="226" t="s">
        <v>85</v>
      </c>
      <c r="AY103" s="20" t="s">
        <v>151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83</v>
      </c>
      <c r="BK103" s="227">
        <f>ROUND(I103*H103,2)</f>
        <v>0</v>
      </c>
      <c r="BL103" s="20" t="s">
        <v>158</v>
      </c>
      <c r="BM103" s="226" t="s">
        <v>1107</v>
      </c>
    </row>
    <row r="104" s="2" customFormat="1">
      <c r="A104" s="41"/>
      <c r="B104" s="42"/>
      <c r="C104" s="43"/>
      <c r="D104" s="228" t="s">
        <v>160</v>
      </c>
      <c r="E104" s="43"/>
      <c r="F104" s="229" t="s">
        <v>1108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160</v>
      </c>
      <c r="AU104" s="20" t="s">
        <v>85</v>
      </c>
    </row>
    <row r="105" s="13" customFormat="1">
      <c r="A105" s="13"/>
      <c r="B105" s="233"/>
      <c r="C105" s="234"/>
      <c r="D105" s="235" t="s">
        <v>173</v>
      </c>
      <c r="E105" s="236" t="s">
        <v>19</v>
      </c>
      <c r="F105" s="237" t="s">
        <v>1109</v>
      </c>
      <c r="G105" s="234"/>
      <c r="H105" s="238">
        <v>575</v>
      </c>
      <c r="I105" s="239"/>
      <c r="J105" s="234"/>
      <c r="K105" s="234"/>
      <c r="L105" s="240"/>
      <c r="M105" s="241"/>
      <c r="N105" s="242"/>
      <c r="O105" s="242"/>
      <c r="P105" s="242"/>
      <c r="Q105" s="242"/>
      <c r="R105" s="242"/>
      <c r="S105" s="242"/>
      <c r="T105" s="24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4" t="s">
        <v>173</v>
      </c>
      <c r="AU105" s="244" t="s">
        <v>85</v>
      </c>
      <c r="AV105" s="13" t="s">
        <v>85</v>
      </c>
      <c r="AW105" s="13" t="s">
        <v>36</v>
      </c>
      <c r="AX105" s="13" t="s">
        <v>75</v>
      </c>
      <c r="AY105" s="244" t="s">
        <v>151</v>
      </c>
    </row>
    <row r="106" s="13" customFormat="1">
      <c r="A106" s="13"/>
      <c r="B106" s="233"/>
      <c r="C106" s="234"/>
      <c r="D106" s="235" t="s">
        <v>173</v>
      </c>
      <c r="E106" s="236" t="s">
        <v>19</v>
      </c>
      <c r="F106" s="237" t="s">
        <v>1110</v>
      </c>
      <c r="G106" s="234"/>
      <c r="H106" s="238">
        <v>1600</v>
      </c>
      <c r="I106" s="239"/>
      <c r="J106" s="234"/>
      <c r="K106" s="234"/>
      <c r="L106" s="240"/>
      <c r="M106" s="241"/>
      <c r="N106" s="242"/>
      <c r="O106" s="242"/>
      <c r="P106" s="242"/>
      <c r="Q106" s="242"/>
      <c r="R106" s="242"/>
      <c r="S106" s="242"/>
      <c r="T106" s="24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4" t="s">
        <v>173</v>
      </c>
      <c r="AU106" s="244" t="s">
        <v>85</v>
      </c>
      <c r="AV106" s="13" t="s">
        <v>85</v>
      </c>
      <c r="AW106" s="13" t="s">
        <v>36</v>
      </c>
      <c r="AX106" s="13" t="s">
        <v>75</v>
      </c>
      <c r="AY106" s="244" t="s">
        <v>151</v>
      </c>
    </row>
    <row r="107" s="14" customFormat="1">
      <c r="A107" s="14"/>
      <c r="B107" s="245"/>
      <c r="C107" s="246"/>
      <c r="D107" s="235" t="s">
        <v>173</v>
      </c>
      <c r="E107" s="247" t="s">
        <v>19</v>
      </c>
      <c r="F107" s="248" t="s">
        <v>177</v>
      </c>
      <c r="G107" s="246"/>
      <c r="H107" s="249">
        <v>2175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5" t="s">
        <v>173</v>
      </c>
      <c r="AU107" s="255" t="s">
        <v>85</v>
      </c>
      <c r="AV107" s="14" t="s">
        <v>158</v>
      </c>
      <c r="AW107" s="14" t="s">
        <v>36</v>
      </c>
      <c r="AX107" s="14" t="s">
        <v>83</v>
      </c>
      <c r="AY107" s="255" t="s">
        <v>151</v>
      </c>
    </row>
    <row r="108" s="2" customFormat="1" ht="62.7" customHeight="1">
      <c r="A108" s="41"/>
      <c r="B108" s="42"/>
      <c r="C108" s="215" t="s">
        <v>183</v>
      </c>
      <c r="D108" s="215" t="s">
        <v>153</v>
      </c>
      <c r="E108" s="216" t="s">
        <v>1111</v>
      </c>
      <c r="F108" s="217" t="s">
        <v>1112</v>
      </c>
      <c r="G108" s="218" t="s">
        <v>256</v>
      </c>
      <c r="H108" s="219">
        <v>2175</v>
      </c>
      <c r="I108" s="220"/>
      <c r="J108" s="221">
        <f>ROUND(I108*H108,2)</f>
        <v>0</v>
      </c>
      <c r="K108" s="217" t="s">
        <v>157</v>
      </c>
      <c r="L108" s="47"/>
      <c r="M108" s="222" t="s">
        <v>19</v>
      </c>
      <c r="N108" s="223" t="s">
        <v>46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0.32500000000000001</v>
      </c>
      <c r="T108" s="225">
        <f>S108*H108</f>
        <v>706.875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158</v>
      </c>
      <c r="AT108" s="226" t="s">
        <v>153</v>
      </c>
      <c r="AU108" s="226" t="s">
        <v>85</v>
      </c>
      <c r="AY108" s="20" t="s">
        <v>151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83</v>
      </c>
      <c r="BK108" s="227">
        <f>ROUND(I108*H108,2)</f>
        <v>0</v>
      </c>
      <c r="BL108" s="20" t="s">
        <v>158</v>
      </c>
      <c r="BM108" s="226" t="s">
        <v>1113</v>
      </c>
    </row>
    <row r="109" s="2" customFormat="1">
      <c r="A109" s="41"/>
      <c r="B109" s="42"/>
      <c r="C109" s="43"/>
      <c r="D109" s="228" t="s">
        <v>160</v>
      </c>
      <c r="E109" s="43"/>
      <c r="F109" s="229" t="s">
        <v>1114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160</v>
      </c>
      <c r="AU109" s="20" t="s">
        <v>85</v>
      </c>
    </row>
    <row r="110" s="13" customFormat="1">
      <c r="A110" s="13"/>
      <c r="B110" s="233"/>
      <c r="C110" s="234"/>
      <c r="D110" s="235" t="s">
        <v>173</v>
      </c>
      <c r="E110" s="236" t="s">
        <v>19</v>
      </c>
      <c r="F110" s="237" t="s">
        <v>1109</v>
      </c>
      <c r="G110" s="234"/>
      <c r="H110" s="238">
        <v>575</v>
      </c>
      <c r="I110" s="239"/>
      <c r="J110" s="234"/>
      <c r="K110" s="234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173</v>
      </c>
      <c r="AU110" s="244" t="s">
        <v>85</v>
      </c>
      <c r="AV110" s="13" t="s">
        <v>85</v>
      </c>
      <c r="AW110" s="13" t="s">
        <v>36</v>
      </c>
      <c r="AX110" s="13" t="s">
        <v>75</v>
      </c>
      <c r="AY110" s="244" t="s">
        <v>151</v>
      </c>
    </row>
    <row r="111" s="13" customFormat="1">
      <c r="A111" s="13"/>
      <c r="B111" s="233"/>
      <c r="C111" s="234"/>
      <c r="D111" s="235" t="s">
        <v>173</v>
      </c>
      <c r="E111" s="236" t="s">
        <v>19</v>
      </c>
      <c r="F111" s="237" t="s">
        <v>1115</v>
      </c>
      <c r="G111" s="234"/>
      <c r="H111" s="238">
        <v>1600</v>
      </c>
      <c r="I111" s="239"/>
      <c r="J111" s="234"/>
      <c r="K111" s="234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173</v>
      </c>
      <c r="AU111" s="244" t="s">
        <v>85</v>
      </c>
      <c r="AV111" s="13" t="s">
        <v>85</v>
      </c>
      <c r="AW111" s="13" t="s">
        <v>36</v>
      </c>
      <c r="AX111" s="13" t="s">
        <v>75</v>
      </c>
      <c r="AY111" s="244" t="s">
        <v>151</v>
      </c>
    </row>
    <row r="112" s="14" customFormat="1">
      <c r="A112" s="14"/>
      <c r="B112" s="245"/>
      <c r="C112" s="246"/>
      <c r="D112" s="235" t="s">
        <v>173</v>
      </c>
      <c r="E112" s="247" t="s">
        <v>19</v>
      </c>
      <c r="F112" s="248" t="s">
        <v>1116</v>
      </c>
      <c r="G112" s="246"/>
      <c r="H112" s="249">
        <v>2175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173</v>
      </c>
      <c r="AU112" s="255" t="s">
        <v>85</v>
      </c>
      <c r="AV112" s="14" t="s">
        <v>158</v>
      </c>
      <c r="AW112" s="14" t="s">
        <v>36</v>
      </c>
      <c r="AX112" s="14" t="s">
        <v>83</v>
      </c>
      <c r="AY112" s="255" t="s">
        <v>151</v>
      </c>
    </row>
    <row r="113" s="2" customFormat="1" ht="66.75" customHeight="1">
      <c r="A113" s="41"/>
      <c r="B113" s="42"/>
      <c r="C113" s="215" t="s">
        <v>190</v>
      </c>
      <c r="D113" s="215" t="s">
        <v>153</v>
      </c>
      <c r="E113" s="216" t="s">
        <v>1117</v>
      </c>
      <c r="F113" s="217" t="s">
        <v>1118</v>
      </c>
      <c r="G113" s="218" t="s">
        <v>256</v>
      </c>
      <c r="H113" s="219">
        <v>285</v>
      </c>
      <c r="I113" s="220"/>
      <c r="J113" s="221">
        <f>ROUND(I113*H113,2)</f>
        <v>0</v>
      </c>
      <c r="K113" s="217" t="s">
        <v>157</v>
      </c>
      <c r="L113" s="47"/>
      <c r="M113" s="222" t="s">
        <v>19</v>
      </c>
      <c r="N113" s="223" t="s">
        <v>46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0.28999999999999998</v>
      </c>
      <c r="T113" s="225">
        <f>S113*H113</f>
        <v>82.649999999999991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158</v>
      </c>
      <c r="AT113" s="226" t="s">
        <v>153</v>
      </c>
      <c r="AU113" s="226" t="s">
        <v>85</v>
      </c>
      <c r="AY113" s="20" t="s">
        <v>151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83</v>
      </c>
      <c r="BK113" s="227">
        <f>ROUND(I113*H113,2)</f>
        <v>0</v>
      </c>
      <c r="BL113" s="20" t="s">
        <v>158</v>
      </c>
      <c r="BM113" s="226" t="s">
        <v>1119</v>
      </c>
    </row>
    <row r="114" s="2" customFormat="1">
      <c r="A114" s="41"/>
      <c r="B114" s="42"/>
      <c r="C114" s="43"/>
      <c r="D114" s="228" t="s">
        <v>160</v>
      </c>
      <c r="E114" s="43"/>
      <c r="F114" s="229" t="s">
        <v>1120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160</v>
      </c>
      <c r="AU114" s="20" t="s">
        <v>85</v>
      </c>
    </row>
    <row r="115" s="13" customFormat="1">
      <c r="A115" s="13"/>
      <c r="B115" s="233"/>
      <c r="C115" s="234"/>
      <c r="D115" s="235" t="s">
        <v>173</v>
      </c>
      <c r="E115" s="236" t="s">
        <v>19</v>
      </c>
      <c r="F115" s="237" t="s">
        <v>1121</v>
      </c>
      <c r="G115" s="234"/>
      <c r="H115" s="238">
        <v>45</v>
      </c>
      <c r="I115" s="239"/>
      <c r="J115" s="234"/>
      <c r="K115" s="234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173</v>
      </c>
      <c r="AU115" s="244" t="s">
        <v>85</v>
      </c>
      <c r="AV115" s="13" t="s">
        <v>85</v>
      </c>
      <c r="AW115" s="13" t="s">
        <v>36</v>
      </c>
      <c r="AX115" s="13" t="s">
        <v>75</v>
      </c>
      <c r="AY115" s="244" t="s">
        <v>151</v>
      </c>
    </row>
    <row r="116" s="13" customFormat="1">
      <c r="A116" s="13"/>
      <c r="B116" s="233"/>
      <c r="C116" s="234"/>
      <c r="D116" s="235" t="s">
        <v>173</v>
      </c>
      <c r="E116" s="236" t="s">
        <v>19</v>
      </c>
      <c r="F116" s="237" t="s">
        <v>1122</v>
      </c>
      <c r="G116" s="234"/>
      <c r="H116" s="238">
        <v>240</v>
      </c>
      <c r="I116" s="239"/>
      <c r="J116" s="234"/>
      <c r="K116" s="234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173</v>
      </c>
      <c r="AU116" s="244" t="s">
        <v>85</v>
      </c>
      <c r="AV116" s="13" t="s">
        <v>85</v>
      </c>
      <c r="AW116" s="13" t="s">
        <v>36</v>
      </c>
      <c r="AX116" s="13" t="s">
        <v>75</v>
      </c>
      <c r="AY116" s="244" t="s">
        <v>151</v>
      </c>
    </row>
    <row r="117" s="14" customFormat="1">
      <c r="A117" s="14"/>
      <c r="B117" s="245"/>
      <c r="C117" s="246"/>
      <c r="D117" s="235" t="s">
        <v>173</v>
      </c>
      <c r="E117" s="247" t="s">
        <v>19</v>
      </c>
      <c r="F117" s="248" t="s">
        <v>177</v>
      </c>
      <c r="G117" s="246"/>
      <c r="H117" s="249">
        <v>285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5" t="s">
        <v>173</v>
      </c>
      <c r="AU117" s="255" t="s">
        <v>85</v>
      </c>
      <c r="AV117" s="14" t="s">
        <v>158</v>
      </c>
      <c r="AW117" s="14" t="s">
        <v>36</v>
      </c>
      <c r="AX117" s="14" t="s">
        <v>83</v>
      </c>
      <c r="AY117" s="255" t="s">
        <v>151</v>
      </c>
    </row>
    <row r="118" s="2" customFormat="1" ht="66.75" customHeight="1">
      <c r="A118" s="41"/>
      <c r="B118" s="42"/>
      <c r="C118" s="215" t="s">
        <v>197</v>
      </c>
      <c r="D118" s="215" t="s">
        <v>153</v>
      </c>
      <c r="E118" s="216" t="s">
        <v>1123</v>
      </c>
      <c r="F118" s="217" t="s">
        <v>1124</v>
      </c>
      <c r="G118" s="218" t="s">
        <v>256</v>
      </c>
      <c r="H118" s="219">
        <v>115</v>
      </c>
      <c r="I118" s="220"/>
      <c r="J118" s="221">
        <f>ROUND(I118*H118,2)</f>
        <v>0</v>
      </c>
      <c r="K118" s="217" t="s">
        <v>157</v>
      </c>
      <c r="L118" s="47"/>
      <c r="M118" s="222" t="s">
        <v>19</v>
      </c>
      <c r="N118" s="223" t="s">
        <v>46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0.44</v>
      </c>
      <c r="T118" s="225">
        <f>S118*H118</f>
        <v>50.600000000000001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158</v>
      </c>
      <c r="AT118" s="226" t="s">
        <v>153</v>
      </c>
      <c r="AU118" s="226" t="s">
        <v>85</v>
      </c>
      <c r="AY118" s="20" t="s">
        <v>151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83</v>
      </c>
      <c r="BK118" s="227">
        <f>ROUND(I118*H118,2)</f>
        <v>0</v>
      </c>
      <c r="BL118" s="20" t="s">
        <v>158</v>
      </c>
      <c r="BM118" s="226" t="s">
        <v>1125</v>
      </c>
    </row>
    <row r="119" s="2" customFormat="1">
      <c r="A119" s="41"/>
      <c r="B119" s="42"/>
      <c r="C119" s="43"/>
      <c r="D119" s="228" t="s">
        <v>160</v>
      </c>
      <c r="E119" s="43"/>
      <c r="F119" s="229" t="s">
        <v>1126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160</v>
      </c>
      <c r="AU119" s="20" t="s">
        <v>85</v>
      </c>
    </row>
    <row r="120" s="13" customFormat="1">
      <c r="A120" s="13"/>
      <c r="B120" s="233"/>
      <c r="C120" s="234"/>
      <c r="D120" s="235" t="s">
        <v>173</v>
      </c>
      <c r="E120" s="236" t="s">
        <v>19</v>
      </c>
      <c r="F120" s="237" t="s">
        <v>1127</v>
      </c>
      <c r="G120" s="234"/>
      <c r="H120" s="238">
        <v>75</v>
      </c>
      <c r="I120" s="239"/>
      <c r="J120" s="234"/>
      <c r="K120" s="234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173</v>
      </c>
      <c r="AU120" s="244" t="s">
        <v>85</v>
      </c>
      <c r="AV120" s="13" t="s">
        <v>85</v>
      </c>
      <c r="AW120" s="13" t="s">
        <v>36</v>
      </c>
      <c r="AX120" s="13" t="s">
        <v>75</v>
      </c>
      <c r="AY120" s="244" t="s">
        <v>151</v>
      </c>
    </row>
    <row r="121" s="13" customFormat="1">
      <c r="A121" s="13"/>
      <c r="B121" s="233"/>
      <c r="C121" s="234"/>
      <c r="D121" s="235" t="s">
        <v>173</v>
      </c>
      <c r="E121" s="236" t="s">
        <v>19</v>
      </c>
      <c r="F121" s="237" t="s">
        <v>1128</v>
      </c>
      <c r="G121" s="234"/>
      <c r="H121" s="238">
        <v>20</v>
      </c>
      <c r="I121" s="239"/>
      <c r="J121" s="234"/>
      <c r="K121" s="234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173</v>
      </c>
      <c r="AU121" s="244" t="s">
        <v>85</v>
      </c>
      <c r="AV121" s="13" t="s">
        <v>85</v>
      </c>
      <c r="AW121" s="13" t="s">
        <v>36</v>
      </c>
      <c r="AX121" s="13" t="s">
        <v>75</v>
      </c>
      <c r="AY121" s="244" t="s">
        <v>151</v>
      </c>
    </row>
    <row r="122" s="13" customFormat="1">
      <c r="A122" s="13"/>
      <c r="B122" s="233"/>
      <c r="C122" s="234"/>
      <c r="D122" s="235" t="s">
        <v>173</v>
      </c>
      <c r="E122" s="236" t="s">
        <v>19</v>
      </c>
      <c r="F122" s="237" t="s">
        <v>1129</v>
      </c>
      <c r="G122" s="234"/>
      <c r="H122" s="238">
        <v>20</v>
      </c>
      <c r="I122" s="239"/>
      <c r="J122" s="234"/>
      <c r="K122" s="234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173</v>
      </c>
      <c r="AU122" s="244" t="s">
        <v>85</v>
      </c>
      <c r="AV122" s="13" t="s">
        <v>85</v>
      </c>
      <c r="AW122" s="13" t="s">
        <v>36</v>
      </c>
      <c r="AX122" s="13" t="s">
        <v>75</v>
      </c>
      <c r="AY122" s="244" t="s">
        <v>151</v>
      </c>
    </row>
    <row r="123" s="14" customFormat="1">
      <c r="A123" s="14"/>
      <c r="B123" s="245"/>
      <c r="C123" s="246"/>
      <c r="D123" s="235" t="s">
        <v>173</v>
      </c>
      <c r="E123" s="247" t="s">
        <v>19</v>
      </c>
      <c r="F123" s="248" t="s">
        <v>177</v>
      </c>
      <c r="G123" s="246"/>
      <c r="H123" s="249">
        <v>115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5" t="s">
        <v>173</v>
      </c>
      <c r="AU123" s="255" t="s">
        <v>85</v>
      </c>
      <c r="AV123" s="14" t="s">
        <v>158</v>
      </c>
      <c r="AW123" s="14" t="s">
        <v>36</v>
      </c>
      <c r="AX123" s="14" t="s">
        <v>83</v>
      </c>
      <c r="AY123" s="255" t="s">
        <v>151</v>
      </c>
    </row>
    <row r="124" s="2" customFormat="1" ht="62.7" customHeight="1">
      <c r="A124" s="41"/>
      <c r="B124" s="42"/>
      <c r="C124" s="215" t="s">
        <v>204</v>
      </c>
      <c r="D124" s="215" t="s">
        <v>153</v>
      </c>
      <c r="E124" s="216" t="s">
        <v>1130</v>
      </c>
      <c r="F124" s="217" t="s">
        <v>1131</v>
      </c>
      <c r="G124" s="218" t="s">
        <v>256</v>
      </c>
      <c r="H124" s="219">
        <v>285</v>
      </c>
      <c r="I124" s="220"/>
      <c r="J124" s="221">
        <f>ROUND(I124*H124,2)</f>
        <v>0</v>
      </c>
      <c r="K124" s="217" t="s">
        <v>157</v>
      </c>
      <c r="L124" s="47"/>
      <c r="M124" s="222" t="s">
        <v>19</v>
      </c>
      <c r="N124" s="223" t="s">
        <v>46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0.32500000000000001</v>
      </c>
      <c r="T124" s="225">
        <f>S124*H124</f>
        <v>92.625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158</v>
      </c>
      <c r="AT124" s="226" t="s">
        <v>153</v>
      </c>
      <c r="AU124" s="226" t="s">
        <v>85</v>
      </c>
      <c r="AY124" s="20" t="s">
        <v>151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83</v>
      </c>
      <c r="BK124" s="227">
        <f>ROUND(I124*H124,2)</f>
        <v>0</v>
      </c>
      <c r="BL124" s="20" t="s">
        <v>158</v>
      </c>
      <c r="BM124" s="226" t="s">
        <v>1132</v>
      </c>
    </row>
    <row r="125" s="2" customFormat="1">
      <c r="A125" s="41"/>
      <c r="B125" s="42"/>
      <c r="C125" s="43"/>
      <c r="D125" s="228" t="s">
        <v>160</v>
      </c>
      <c r="E125" s="43"/>
      <c r="F125" s="229" t="s">
        <v>1133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160</v>
      </c>
      <c r="AU125" s="20" t="s">
        <v>85</v>
      </c>
    </row>
    <row r="126" s="13" customFormat="1">
      <c r="A126" s="13"/>
      <c r="B126" s="233"/>
      <c r="C126" s="234"/>
      <c r="D126" s="235" t="s">
        <v>173</v>
      </c>
      <c r="E126" s="236" t="s">
        <v>19</v>
      </c>
      <c r="F126" s="237" t="s">
        <v>1134</v>
      </c>
      <c r="G126" s="234"/>
      <c r="H126" s="238">
        <v>45</v>
      </c>
      <c r="I126" s="239"/>
      <c r="J126" s="234"/>
      <c r="K126" s="234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173</v>
      </c>
      <c r="AU126" s="244" t="s">
        <v>85</v>
      </c>
      <c r="AV126" s="13" t="s">
        <v>85</v>
      </c>
      <c r="AW126" s="13" t="s">
        <v>36</v>
      </c>
      <c r="AX126" s="13" t="s">
        <v>75</v>
      </c>
      <c r="AY126" s="244" t="s">
        <v>151</v>
      </c>
    </row>
    <row r="127" s="13" customFormat="1">
      <c r="A127" s="13"/>
      <c r="B127" s="233"/>
      <c r="C127" s="234"/>
      <c r="D127" s="235" t="s">
        <v>173</v>
      </c>
      <c r="E127" s="236" t="s">
        <v>19</v>
      </c>
      <c r="F127" s="237" t="s">
        <v>1135</v>
      </c>
      <c r="G127" s="234"/>
      <c r="H127" s="238">
        <v>240</v>
      </c>
      <c r="I127" s="239"/>
      <c r="J127" s="234"/>
      <c r="K127" s="234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173</v>
      </c>
      <c r="AU127" s="244" t="s">
        <v>85</v>
      </c>
      <c r="AV127" s="13" t="s">
        <v>85</v>
      </c>
      <c r="AW127" s="13" t="s">
        <v>36</v>
      </c>
      <c r="AX127" s="13" t="s">
        <v>75</v>
      </c>
      <c r="AY127" s="244" t="s">
        <v>151</v>
      </c>
    </row>
    <row r="128" s="14" customFormat="1">
      <c r="A128" s="14"/>
      <c r="B128" s="245"/>
      <c r="C128" s="246"/>
      <c r="D128" s="235" t="s">
        <v>173</v>
      </c>
      <c r="E128" s="247" t="s">
        <v>19</v>
      </c>
      <c r="F128" s="248" t="s">
        <v>1136</v>
      </c>
      <c r="G128" s="246"/>
      <c r="H128" s="249">
        <v>285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5" t="s">
        <v>173</v>
      </c>
      <c r="AU128" s="255" t="s">
        <v>85</v>
      </c>
      <c r="AV128" s="14" t="s">
        <v>158</v>
      </c>
      <c r="AW128" s="14" t="s">
        <v>36</v>
      </c>
      <c r="AX128" s="14" t="s">
        <v>83</v>
      </c>
      <c r="AY128" s="255" t="s">
        <v>151</v>
      </c>
    </row>
    <row r="129" s="2" customFormat="1" ht="49.05" customHeight="1">
      <c r="A129" s="41"/>
      <c r="B129" s="42"/>
      <c r="C129" s="215" t="s">
        <v>211</v>
      </c>
      <c r="D129" s="215" t="s">
        <v>153</v>
      </c>
      <c r="E129" s="216" t="s">
        <v>1137</v>
      </c>
      <c r="F129" s="217" t="s">
        <v>1138</v>
      </c>
      <c r="G129" s="218" t="s">
        <v>256</v>
      </c>
      <c r="H129" s="219">
        <v>365</v>
      </c>
      <c r="I129" s="220"/>
      <c r="J129" s="221">
        <f>ROUND(I129*H129,2)</f>
        <v>0</v>
      </c>
      <c r="K129" s="217" t="s">
        <v>157</v>
      </c>
      <c r="L129" s="47"/>
      <c r="M129" s="222" t="s">
        <v>19</v>
      </c>
      <c r="N129" s="223" t="s">
        <v>46</v>
      </c>
      <c r="O129" s="87"/>
      <c r="P129" s="224">
        <f>O129*H129</f>
        <v>0</v>
      </c>
      <c r="Q129" s="224">
        <v>4.0000000000000003E-05</v>
      </c>
      <c r="R129" s="224">
        <f>Q129*H129</f>
        <v>0.014600000000000002</v>
      </c>
      <c r="S129" s="224">
        <v>0.091999999999999998</v>
      </c>
      <c r="T129" s="225">
        <f>S129*H129</f>
        <v>33.579999999999998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158</v>
      </c>
      <c r="AT129" s="226" t="s">
        <v>153</v>
      </c>
      <c r="AU129" s="226" t="s">
        <v>85</v>
      </c>
      <c r="AY129" s="20" t="s">
        <v>151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83</v>
      </c>
      <c r="BK129" s="227">
        <f>ROUND(I129*H129,2)</f>
        <v>0</v>
      </c>
      <c r="BL129" s="20" t="s">
        <v>158</v>
      </c>
      <c r="BM129" s="226" t="s">
        <v>1139</v>
      </c>
    </row>
    <row r="130" s="2" customFormat="1">
      <c r="A130" s="41"/>
      <c r="B130" s="42"/>
      <c r="C130" s="43"/>
      <c r="D130" s="228" t="s">
        <v>160</v>
      </c>
      <c r="E130" s="43"/>
      <c r="F130" s="229" t="s">
        <v>1140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160</v>
      </c>
      <c r="AU130" s="20" t="s">
        <v>85</v>
      </c>
    </row>
    <row r="131" s="13" customFormat="1">
      <c r="A131" s="13"/>
      <c r="B131" s="233"/>
      <c r="C131" s="234"/>
      <c r="D131" s="235" t="s">
        <v>173</v>
      </c>
      <c r="E131" s="236" t="s">
        <v>19</v>
      </c>
      <c r="F131" s="237" t="s">
        <v>1141</v>
      </c>
      <c r="G131" s="234"/>
      <c r="H131" s="238">
        <v>75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173</v>
      </c>
      <c r="AU131" s="244" t="s">
        <v>85</v>
      </c>
      <c r="AV131" s="13" t="s">
        <v>85</v>
      </c>
      <c r="AW131" s="13" t="s">
        <v>36</v>
      </c>
      <c r="AX131" s="13" t="s">
        <v>75</v>
      </c>
      <c r="AY131" s="244" t="s">
        <v>151</v>
      </c>
    </row>
    <row r="132" s="13" customFormat="1">
      <c r="A132" s="13"/>
      <c r="B132" s="233"/>
      <c r="C132" s="234"/>
      <c r="D132" s="235" t="s">
        <v>173</v>
      </c>
      <c r="E132" s="236" t="s">
        <v>19</v>
      </c>
      <c r="F132" s="237" t="s">
        <v>1142</v>
      </c>
      <c r="G132" s="234"/>
      <c r="H132" s="238">
        <v>290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173</v>
      </c>
      <c r="AU132" s="244" t="s">
        <v>85</v>
      </c>
      <c r="AV132" s="13" t="s">
        <v>85</v>
      </c>
      <c r="AW132" s="13" t="s">
        <v>36</v>
      </c>
      <c r="AX132" s="13" t="s">
        <v>75</v>
      </c>
      <c r="AY132" s="244" t="s">
        <v>151</v>
      </c>
    </row>
    <row r="133" s="14" customFormat="1">
      <c r="A133" s="14"/>
      <c r="B133" s="245"/>
      <c r="C133" s="246"/>
      <c r="D133" s="235" t="s">
        <v>173</v>
      </c>
      <c r="E133" s="247" t="s">
        <v>19</v>
      </c>
      <c r="F133" s="248" t="s">
        <v>177</v>
      </c>
      <c r="G133" s="246"/>
      <c r="H133" s="249">
        <v>365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173</v>
      </c>
      <c r="AU133" s="255" t="s">
        <v>85</v>
      </c>
      <c r="AV133" s="14" t="s">
        <v>158</v>
      </c>
      <c r="AW133" s="14" t="s">
        <v>36</v>
      </c>
      <c r="AX133" s="14" t="s">
        <v>83</v>
      </c>
      <c r="AY133" s="255" t="s">
        <v>151</v>
      </c>
    </row>
    <row r="134" s="2" customFormat="1" ht="49.05" customHeight="1">
      <c r="A134" s="41"/>
      <c r="B134" s="42"/>
      <c r="C134" s="215" t="s">
        <v>218</v>
      </c>
      <c r="D134" s="215" t="s">
        <v>153</v>
      </c>
      <c r="E134" s="216" t="s">
        <v>1143</v>
      </c>
      <c r="F134" s="217" t="s">
        <v>1144</v>
      </c>
      <c r="G134" s="218" t="s">
        <v>256</v>
      </c>
      <c r="H134" s="219">
        <v>1040</v>
      </c>
      <c r="I134" s="220"/>
      <c r="J134" s="221">
        <f>ROUND(I134*H134,2)</f>
        <v>0</v>
      </c>
      <c r="K134" s="217" t="s">
        <v>157</v>
      </c>
      <c r="L134" s="47"/>
      <c r="M134" s="222" t="s">
        <v>19</v>
      </c>
      <c r="N134" s="223" t="s">
        <v>46</v>
      </c>
      <c r="O134" s="87"/>
      <c r="P134" s="224">
        <f>O134*H134</f>
        <v>0</v>
      </c>
      <c r="Q134" s="224">
        <v>9.0000000000000006E-05</v>
      </c>
      <c r="R134" s="224">
        <f>Q134*H134</f>
        <v>0.093600000000000003</v>
      </c>
      <c r="S134" s="224">
        <v>0.23000000000000001</v>
      </c>
      <c r="T134" s="225">
        <f>S134*H134</f>
        <v>239.20000000000002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158</v>
      </c>
      <c r="AT134" s="226" t="s">
        <v>153</v>
      </c>
      <c r="AU134" s="226" t="s">
        <v>85</v>
      </c>
      <c r="AY134" s="20" t="s">
        <v>151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83</v>
      </c>
      <c r="BK134" s="227">
        <f>ROUND(I134*H134,2)</f>
        <v>0</v>
      </c>
      <c r="BL134" s="20" t="s">
        <v>158</v>
      </c>
      <c r="BM134" s="226" t="s">
        <v>1145</v>
      </c>
    </row>
    <row r="135" s="2" customFormat="1">
      <c r="A135" s="41"/>
      <c r="B135" s="42"/>
      <c r="C135" s="43"/>
      <c r="D135" s="228" t="s">
        <v>160</v>
      </c>
      <c r="E135" s="43"/>
      <c r="F135" s="229" t="s">
        <v>1146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160</v>
      </c>
      <c r="AU135" s="20" t="s">
        <v>85</v>
      </c>
    </row>
    <row r="136" s="13" customFormat="1">
      <c r="A136" s="13"/>
      <c r="B136" s="233"/>
      <c r="C136" s="234"/>
      <c r="D136" s="235" t="s">
        <v>173</v>
      </c>
      <c r="E136" s="236" t="s">
        <v>19</v>
      </c>
      <c r="F136" s="237" t="s">
        <v>1147</v>
      </c>
      <c r="G136" s="234"/>
      <c r="H136" s="238">
        <v>60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173</v>
      </c>
      <c r="AU136" s="244" t="s">
        <v>85</v>
      </c>
      <c r="AV136" s="13" t="s">
        <v>85</v>
      </c>
      <c r="AW136" s="13" t="s">
        <v>36</v>
      </c>
      <c r="AX136" s="13" t="s">
        <v>75</v>
      </c>
      <c r="AY136" s="244" t="s">
        <v>151</v>
      </c>
    </row>
    <row r="137" s="13" customFormat="1">
      <c r="A137" s="13"/>
      <c r="B137" s="233"/>
      <c r="C137" s="234"/>
      <c r="D137" s="235" t="s">
        <v>173</v>
      </c>
      <c r="E137" s="236" t="s">
        <v>19</v>
      </c>
      <c r="F137" s="237" t="s">
        <v>1148</v>
      </c>
      <c r="G137" s="234"/>
      <c r="H137" s="238">
        <v>265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173</v>
      </c>
      <c r="AU137" s="244" t="s">
        <v>85</v>
      </c>
      <c r="AV137" s="13" t="s">
        <v>85</v>
      </c>
      <c r="AW137" s="13" t="s">
        <v>36</v>
      </c>
      <c r="AX137" s="13" t="s">
        <v>75</v>
      </c>
      <c r="AY137" s="244" t="s">
        <v>151</v>
      </c>
    </row>
    <row r="138" s="15" customFormat="1">
      <c r="A138" s="15"/>
      <c r="B138" s="256"/>
      <c r="C138" s="257"/>
      <c r="D138" s="235" t="s">
        <v>173</v>
      </c>
      <c r="E138" s="258" t="s">
        <v>19</v>
      </c>
      <c r="F138" s="259" t="s">
        <v>1149</v>
      </c>
      <c r="G138" s="257"/>
      <c r="H138" s="260">
        <v>325</v>
      </c>
      <c r="I138" s="261"/>
      <c r="J138" s="257"/>
      <c r="K138" s="257"/>
      <c r="L138" s="262"/>
      <c r="M138" s="263"/>
      <c r="N138" s="264"/>
      <c r="O138" s="264"/>
      <c r="P138" s="264"/>
      <c r="Q138" s="264"/>
      <c r="R138" s="264"/>
      <c r="S138" s="264"/>
      <c r="T138" s="26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6" t="s">
        <v>173</v>
      </c>
      <c r="AU138" s="266" t="s">
        <v>85</v>
      </c>
      <c r="AV138" s="15" t="s">
        <v>167</v>
      </c>
      <c r="AW138" s="15" t="s">
        <v>36</v>
      </c>
      <c r="AX138" s="15" t="s">
        <v>75</v>
      </c>
      <c r="AY138" s="266" t="s">
        <v>151</v>
      </c>
    </row>
    <row r="139" s="13" customFormat="1">
      <c r="A139" s="13"/>
      <c r="B139" s="233"/>
      <c r="C139" s="234"/>
      <c r="D139" s="235" t="s">
        <v>173</v>
      </c>
      <c r="E139" s="236" t="s">
        <v>19</v>
      </c>
      <c r="F139" s="237" t="s">
        <v>1150</v>
      </c>
      <c r="G139" s="234"/>
      <c r="H139" s="238">
        <v>715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173</v>
      </c>
      <c r="AU139" s="244" t="s">
        <v>85</v>
      </c>
      <c r="AV139" s="13" t="s">
        <v>85</v>
      </c>
      <c r="AW139" s="13" t="s">
        <v>36</v>
      </c>
      <c r="AX139" s="13" t="s">
        <v>75</v>
      </c>
      <c r="AY139" s="244" t="s">
        <v>151</v>
      </c>
    </row>
    <row r="140" s="15" customFormat="1">
      <c r="A140" s="15"/>
      <c r="B140" s="256"/>
      <c r="C140" s="257"/>
      <c r="D140" s="235" t="s">
        <v>173</v>
      </c>
      <c r="E140" s="258" t="s">
        <v>19</v>
      </c>
      <c r="F140" s="259" t="s">
        <v>1151</v>
      </c>
      <c r="G140" s="257"/>
      <c r="H140" s="260">
        <v>715</v>
      </c>
      <c r="I140" s="261"/>
      <c r="J140" s="257"/>
      <c r="K140" s="257"/>
      <c r="L140" s="262"/>
      <c r="M140" s="263"/>
      <c r="N140" s="264"/>
      <c r="O140" s="264"/>
      <c r="P140" s="264"/>
      <c r="Q140" s="264"/>
      <c r="R140" s="264"/>
      <c r="S140" s="264"/>
      <c r="T140" s="26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6" t="s">
        <v>173</v>
      </c>
      <c r="AU140" s="266" t="s">
        <v>85</v>
      </c>
      <c r="AV140" s="15" t="s">
        <v>167</v>
      </c>
      <c r="AW140" s="15" t="s">
        <v>36</v>
      </c>
      <c r="AX140" s="15" t="s">
        <v>75</v>
      </c>
      <c r="AY140" s="266" t="s">
        <v>151</v>
      </c>
    </row>
    <row r="141" s="14" customFormat="1">
      <c r="A141" s="14"/>
      <c r="B141" s="245"/>
      <c r="C141" s="246"/>
      <c r="D141" s="235" t="s">
        <v>173</v>
      </c>
      <c r="E141" s="247" t="s">
        <v>19</v>
      </c>
      <c r="F141" s="248" t="s">
        <v>177</v>
      </c>
      <c r="G141" s="246"/>
      <c r="H141" s="249">
        <v>1040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173</v>
      </c>
      <c r="AU141" s="255" t="s">
        <v>85</v>
      </c>
      <c r="AV141" s="14" t="s">
        <v>158</v>
      </c>
      <c r="AW141" s="14" t="s">
        <v>36</v>
      </c>
      <c r="AX141" s="14" t="s">
        <v>83</v>
      </c>
      <c r="AY141" s="255" t="s">
        <v>151</v>
      </c>
    </row>
    <row r="142" s="2" customFormat="1" ht="49.05" customHeight="1">
      <c r="A142" s="41"/>
      <c r="B142" s="42"/>
      <c r="C142" s="215" t="s">
        <v>226</v>
      </c>
      <c r="D142" s="215" t="s">
        <v>153</v>
      </c>
      <c r="E142" s="216" t="s">
        <v>1152</v>
      </c>
      <c r="F142" s="217" t="s">
        <v>1153</v>
      </c>
      <c r="G142" s="218" t="s">
        <v>256</v>
      </c>
      <c r="H142" s="219">
        <v>855</v>
      </c>
      <c r="I142" s="220"/>
      <c r="J142" s="221">
        <f>ROUND(I142*H142,2)</f>
        <v>0</v>
      </c>
      <c r="K142" s="217" t="s">
        <v>157</v>
      </c>
      <c r="L142" s="47"/>
      <c r="M142" s="222" t="s">
        <v>19</v>
      </c>
      <c r="N142" s="223" t="s">
        <v>46</v>
      </c>
      <c r="O142" s="87"/>
      <c r="P142" s="224">
        <f>O142*H142</f>
        <v>0</v>
      </c>
      <c r="Q142" s="224">
        <v>6.0000000000000002E-05</v>
      </c>
      <c r="R142" s="224">
        <f>Q142*H142</f>
        <v>0.051299999999999998</v>
      </c>
      <c r="S142" s="224">
        <v>0.091999999999999998</v>
      </c>
      <c r="T142" s="225">
        <f>S142*H142</f>
        <v>78.659999999999997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158</v>
      </c>
      <c r="AT142" s="226" t="s">
        <v>153</v>
      </c>
      <c r="AU142" s="226" t="s">
        <v>85</v>
      </c>
      <c r="AY142" s="20" t="s">
        <v>151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83</v>
      </c>
      <c r="BK142" s="227">
        <f>ROUND(I142*H142,2)</f>
        <v>0</v>
      </c>
      <c r="BL142" s="20" t="s">
        <v>158</v>
      </c>
      <c r="BM142" s="226" t="s">
        <v>1154</v>
      </c>
    </row>
    <row r="143" s="2" customFormat="1">
      <c r="A143" s="41"/>
      <c r="B143" s="42"/>
      <c r="C143" s="43"/>
      <c r="D143" s="228" t="s">
        <v>160</v>
      </c>
      <c r="E143" s="43"/>
      <c r="F143" s="229" t="s">
        <v>1155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160</v>
      </c>
      <c r="AU143" s="20" t="s">
        <v>85</v>
      </c>
    </row>
    <row r="144" s="13" customFormat="1">
      <c r="A144" s="13"/>
      <c r="B144" s="233"/>
      <c r="C144" s="234"/>
      <c r="D144" s="235" t="s">
        <v>173</v>
      </c>
      <c r="E144" s="236" t="s">
        <v>19</v>
      </c>
      <c r="F144" s="237" t="s">
        <v>1156</v>
      </c>
      <c r="G144" s="234"/>
      <c r="H144" s="238">
        <v>855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173</v>
      </c>
      <c r="AU144" s="244" t="s">
        <v>85</v>
      </c>
      <c r="AV144" s="13" t="s">
        <v>85</v>
      </c>
      <c r="AW144" s="13" t="s">
        <v>36</v>
      </c>
      <c r="AX144" s="13" t="s">
        <v>83</v>
      </c>
      <c r="AY144" s="244" t="s">
        <v>151</v>
      </c>
    </row>
    <row r="145" s="2" customFormat="1" ht="55.5" customHeight="1">
      <c r="A145" s="41"/>
      <c r="B145" s="42"/>
      <c r="C145" s="215" t="s">
        <v>8</v>
      </c>
      <c r="D145" s="215" t="s">
        <v>153</v>
      </c>
      <c r="E145" s="216" t="s">
        <v>1157</v>
      </c>
      <c r="F145" s="217" t="s">
        <v>1158</v>
      </c>
      <c r="G145" s="218" t="s">
        <v>256</v>
      </c>
      <c r="H145" s="219">
        <v>2155</v>
      </c>
      <c r="I145" s="220"/>
      <c r="J145" s="221">
        <f>ROUND(I145*H145,2)</f>
        <v>0</v>
      </c>
      <c r="K145" s="217" t="s">
        <v>157</v>
      </c>
      <c r="L145" s="47"/>
      <c r="M145" s="222" t="s">
        <v>19</v>
      </c>
      <c r="N145" s="223" t="s">
        <v>46</v>
      </c>
      <c r="O145" s="87"/>
      <c r="P145" s="224">
        <f>O145*H145</f>
        <v>0</v>
      </c>
      <c r="Q145" s="224">
        <v>6.0000000000000002E-05</v>
      </c>
      <c r="R145" s="224">
        <f>Q145*H145</f>
        <v>0.1293</v>
      </c>
      <c r="S145" s="224">
        <v>0.091999999999999998</v>
      </c>
      <c r="T145" s="225">
        <f>S145*H145</f>
        <v>198.25999999999999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6" t="s">
        <v>158</v>
      </c>
      <c r="AT145" s="226" t="s">
        <v>153</v>
      </c>
      <c r="AU145" s="226" t="s">
        <v>85</v>
      </c>
      <c r="AY145" s="20" t="s">
        <v>151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20" t="s">
        <v>83</v>
      </c>
      <c r="BK145" s="227">
        <f>ROUND(I145*H145,2)</f>
        <v>0</v>
      </c>
      <c r="BL145" s="20" t="s">
        <v>158</v>
      </c>
      <c r="BM145" s="226" t="s">
        <v>1159</v>
      </c>
    </row>
    <row r="146" s="2" customFormat="1">
      <c r="A146" s="41"/>
      <c r="B146" s="42"/>
      <c r="C146" s="43"/>
      <c r="D146" s="228" t="s">
        <v>160</v>
      </c>
      <c r="E146" s="43"/>
      <c r="F146" s="229" t="s">
        <v>1160</v>
      </c>
      <c r="G146" s="43"/>
      <c r="H146" s="43"/>
      <c r="I146" s="230"/>
      <c r="J146" s="43"/>
      <c r="K146" s="43"/>
      <c r="L146" s="47"/>
      <c r="M146" s="231"/>
      <c r="N146" s="232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160</v>
      </c>
      <c r="AU146" s="20" t="s">
        <v>85</v>
      </c>
    </row>
    <row r="147" s="13" customFormat="1">
      <c r="A147" s="13"/>
      <c r="B147" s="233"/>
      <c r="C147" s="234"/>
      <c r="D147" s="235" t="s">
        <v>173</v>
      </c>
      <c r="E147" s="236" t="s">
        <v>19</v>
      </c>
      <c r="F147" s="237" t="s">
        <v>1161</v>
      </c>
      <c r="G147" s="234"/>
      <c r="H147" s="238">
        <v>2155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173</v>
      </c>
      <c r="AU147" s="244" t="s">
        <v>85</v>
      </c>
      <c r="AV147" s="13" t="s">
        <v>85</v>
      </c>
      <c r="AW147" s="13" t="s">
        <v>36</v>
      </c>
      <c r="AX147" s="13" t="s">
        <v>83</v>
      </c>
      <c r="AY147" s="244" t="s">
        <v>151</v>
      </c>
    </row>
    <row r="148" s="2" customFormat="1" ht="55.5" customHeight="1">
      <c r="A148" s="41"/>
      <c r="B148" s="42"/>
      <c r="C148" s="215" t="s">
        <v>241</v>
      </c>
      <c r="D148" s="215" t="s">
        <v>153</v>
      </c>
      <c r="E148" s="216" t="s">
        <v>1162</v>
      </c>
      <c r="F148" s="217" t="s">
        <v>1163</v>
      </c>
      <c r="G148" s="218" t="s">
        <v>256</v>
      </c>
      <c r="H148" s="219">
        <v>1725</v>
      </c>
      <c r="I148" s="220"/>
      <c r="J148" s="221">
        <f>ROUND(I148*H148,2)</f>
        <v>0</v>
      </c>
      <c r="K148" s="217" t="s">
        <v>157</v>
      </c>
      <c r="L148" s="47"/>
      <c r="M148" s="222" t="s">
        <v>19</v>
      </c>
      <c r="N148" s="223" t="s">
        <v>46</v>
      </c>
      <c r="O148" s="87"/>
      <c r="P148" s="224">
        <f>O148*H148</f>
        <v>0</v>
      </c>
      <c r="Q148" s="224">
        <v>0.00012999999999999999</v>
      </c>
      <c r="R148" s="224">
        <f>Q148*H148</f>
        <v>0.22424999999999998</v>
      </c>
      <c r="S148" s="224">
        <v>0.23000000000000001</v>
      </c>
      <c r="T148" s="225">
        <f>S148*H148</f>
        <v>396.75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6" t="s">
        <v>158</v>
      </c>
      <c r="AT148" s="226" t="s">
        <v>153</v>
      </c>
      <c r="AU148" s="226" t="s">
        <v>85</v>
      </c>
      <c r="AY148" s="20" t="s">
        <v>151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20" t="s">
        <v>83</v>
      </c>
      <c r="BK148" s="227">
        <f>ROUND(I148*H148,2)</f>
        <v>0</v>
      </c>
      <c r="BL148" s="20" t="s">
        <v>158</v>
      </c>
      <c r="BM148" s="226" t="s">
        <v>1164</v>
      </c>
    </row>
    <row r="149" s="2" customFormat="1">
      <c r="A149" s="41"/>
      <c r="B149" s="42"/>
      <c r="C149" s="43"/>
      <c r="D149" s="228" t="s">
        <v>160</v>
      </c>
      <c r="E149" s="43"/>
      <c r="F149" s="229" t="s">
        <v>1165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160</v>
      </c>
      <c r="AU149" s="20" t="s">
        <v>85</v>
      </c>
    </row>
    <row r="150" s="13" customFormat="1">
      <c r="A150" s="13"/>
      <c r="B150" s="233"/>
      <c r="C150" s="234"/>
      <c r="D150" s="235" t="s">
        <v>173</v>
      </c>
      <c r="E150" s="236" t="s">
        <v>19</v>
      </c>
      <c r="F150" s="237" t="s">
        <v>1166</v>
      </c>
      <c r="G150" s="234"/>
      <c r="H150" s="238">
        <v>1725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173</v>
      </c>
      <c r="AU150" s="244" t="s">
        <v>85</v>
      </c>
      <c r="AV150" s="13" t="s">
        <v>85</v>
      </c>
      <c r="AW150" s="13" t="s">
        <v>36</v>
      </c>
      <c r="AX150" s="13" t="s">
        <v>75</v>
      </c>
      <c r="AY150" s="244" t="s">
        <v>151</v>
      </c>
    </row>
    <row r="151" s="14" customFormat="1">
      <c r="A151" s="14"/>
      <c r="B151" s="245"/>
      <c r="C151" s="246"/>
      <c r="D151" s="235" t="s">
        <v>173</v>
      </c>
      <c r="E151" s="247" t="s">
        <v>19</v>
      </c>
      <c r="F151" s="248" t="s">
        <v>1116</v>
      </c>
      <c r="G151" s="246"/>
      <c r="H151" s="249">
        <v>1725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173</v>
      </c>
      <c r="AU151" s="255" t="s">
        <v>85</v>
      </c>
      <c r="AV151" s="14" t="s">
        <v>158</v>
      </c>
      <c r="AW151" s="14" t="s">
        <v>36</v>
      </c>
      <c r="AX151" s="14" t="s">
        <v>83</v>
      </c>
      <c r="AY151" s="255" t="s">
        <v>151</v>
      </c>
    </row>
    <row r="152" s="2" customFormat="1" ht="49.05" customHeight="1">
      <c r="A152" s="41"/>
      <c r="B152" s="42"/>
      <c r="C152" s="215" t="s">
        <v>247</v>
      </c>
      <c r="D152" s="215" t="s">
        <v>153</v>
      </c>
      <c r="E152" s="216" t="s">
        <v>1167</v>
      </c>
      <c r="F152" s="217" t="s">
        <v>1168</v>
      </c>
      <c r="G152" s="218" t="s">
        <v>170</v>
      </c>
      <c r="H152" s="219">
        <v>40</v>
      </c>
      <c r="I152" s="220"/>
      <c r="J152" s="221">
        <f>ROUND(I152*H152,2)</f>
        <v>0</v>
      </c>
      <c r="K152" s="217" t="s">
        <v>157</v>
      </c>
      <c r="L152" s="47"/>
      <c r="M152" s="222" t="s">
        <v>19</v>
      </c>
      <c r="N152" s="223" t="s">
        <v>46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0.20499999999999999</v>
      </c>
      <c r="T152" s="225">
        <f>S152*H152</f>
        <v>8.1999999999999993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158</v>
      </c>
      <c r="AT152" s="226" t="s">
        <v>153</v>
      </c>
      <c r="AU152" s="226" t="s">
        <v>85</v>
      </c>
      <c r="AY152" s="20" t="s">
        <v>151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83</v>
      </c>
      <c r="BK152" s="227">
        <f>ROUND(I152*H152,2)</f>
        <v>0</v>
      </c>
      <c r="BL152" s="20" t="s">
        <v>158</v>
      </c>
      <c r="BM152" s="226" t="s">
        <v>1169</v>
      </c>
    </row>
    <row r="153" s="2" customFormat="1">
      <c r="A153" s="41"/>
      <c r="B153" s="42"/>
      <c r="C153" s="43"/>
      <c r="D153" s="228" t="s">
        <v>160</v>
      </c>
      <c r="E153" s="43"/>
      <c r="F153" s="229" t="s">
        <v>1170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160</v>
      </c>
      <c r="AU153" s="20" t="s">
        <v>85</v>
      </c>
    </row>
    <row r="154" s="13" customFormat="1">
      <c r="A154" s="13"/>
      <c r="B154" s="233"/>
      <c r="C154" s="234"/>
      <c r="D154" s="235" t="s">
        <v>173</v>
      </c>
      <c r="E154" s="236" t="s">
        <v>19</v>
      </c>
      <c r="F154" s="237" t="s">
        <v>1171</v>
      </c>
      <c r="G154" s="234"/>
      <c r="H154" s="238">
        <v>20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173</v>
      </c>
      <c r="AU154" s="244" t="s">
        <v>85</v>
      </c>
      <c r="AV154" s="13" t="s">
        <v>85</v>
      </c>
      <c r="AW154" s="13" t="s">
        <v>36</v>
      </c>
      <c r="AX154" s="13" t="s">
        <v>75</v>
      </c>
      <c r="AY154" s="244" t="s">
        <v>151</v>
      </c>
    </row>
    <row r="155" s="13" customFormat="1">
      <c r="A155" s="13"/>
      <c r="B155" s="233"/>
      <c r="C155" s="234"/>
      <c r="D155" s="235" t="s">
        <v>173</v>
      </c>
      <c r="E155" s="236" t="s">
        <v>19</v>
      </c>
      <c r="F155" s="237" t="s">
        <v>1172</v>
      </c>
      <c r="G155" s="234"/>
      <c r="H155" s="238">
        <v>20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173</v>
      </c>
      <c r="AU155" s="244" t="s">
        <v>85</v>
      </c>
      <c r="AV155" s="13" t="s">
        <v>85</v>
      </c>
      <c r="AW155" s="13" t="s">
        <v>36</v>
      </c>
      <c r="AX155" s="13" t="s">
        <v>75</v>
      </c>
      <c r="AY155" s="244" t="s">
        <v>151</v>
      </c>
    </row>
    <row r="156" s="14" customFormat="1">
      <c r="A156" s="14"/>
      <c r="B156" s="245"/>
      <c r="C156" s="246"/>
      <c r="D156" s="235" t="s">
        <v>173</v>
      </c>
      <c r="E156" s="247" t="s">
        <v>19</v>
      </c>
      <c r="F156" s="248" t="s">
        <v>177</v>
      </c>
      <c r="G156" s="246"/>
      <c r="H156" s="249">
        <v>40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173</v>
      </c>
      <c r="AU156" s="255" t="s">
        <v>85</v>
      </c>
      <c r="AV156" s="14" t="s">
        <v>158</v>
      </c>
      <c r="AW156" s="14" t="s">
        <v>36</v>
      </c>
      <c r="AX156" s="14" t="s">
        <v>83</v>
      </c>
      <c r="AY156" s="255" t="s">
        <v>151</v>
      </c>
    </row>
    <row r="157" s="2" customFormat="1" ht="33" customHeight="1">
      <c r="A157" s="41"/>
      <c r="B157" s="42"/>
      <c r="C157" s="215" t="s">
        <v>253</v>
      </c>
      <c r="D157" s="215" t="s">
        <v>153</v>
      </c>
      <c r="E157" s="216" t="s">
        <v>1173</v>
      </c>
      <c r="F157" s="217" t="s">
        <v>1174</v>
      </c>
      <c r="G157" s="218" t="s">
        <v>256</v>
      </c>
      <c r="H157" s="219">
        <v>2705</v>
      </c>
      <c r="I157" s="220"/>
      <c r="J157" s="221">
        <f>ROUND(I157*H157,2)</f>
        <v>0</v>
      </c>
      <c r="K157" s="217" t="s">
        <v>157</v>
      </c>
      <c r="L157" s="47"/>
      <c r="M157" s="222" t="s">
        <v>19</v>
      </c>
      <c r="N157" s="223" t="s">
        <v>46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158</v>
      </c>
      <c r="AT157" s="226" t="s">
        <v>153</v>
      </c>
      <c r="AU157" s="226" t="s">
        <v>85</v>
      </c>
      <c r="AY157" s="20" t="s">
        <v>151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83</v>
      </c>
      <c r="BK157" s="227">
        <f>ROUND(I157*H157,2)</f>
        <v>0</v>
      </c>
      <c r="BL157" s="20" t="s">
        <v>158</v>
      </c>
      <c r="BM157" s="226" t="s">
        <v>1175</v>
      </c>
    </row>
    <row r="158" s="2" customFormat="1">
      <c r="A158" s="41"/>
      <c r="B158" s="42"/>
      <c r="C158" s="43"/>
      <c r="D158" s="228" t="s">
        <v>160</v>
      </c>
      <c r="E158" s="43"/>
      <c r="F158" s="229" t="s">
        <v>1176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160</v>
      </c>
      <c r="AU158" s="20" t="s">
        <v>85</v>
      </c>
    </row>
    <row r="159" s="13" customFormat="1">
      <c r="A159" s="13"/>
      <c r="B159" s="233"/>
      <c r="C159" s="234"/>
      <c r="D159" s="235" t="s">
        <v>173</v>
      </c>
      <c r="E159" s="236" t="s">
        <v>19</v>
      </c>
      <c r="F159" s="237" t="s">
        <v>1177</v>
      </c>
      <c r="G159" s="234"/>
      <c r="H159" s="238">
        <v>1840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173</v>
      </c>
      <c r="AU159" s="244" t="s">
        <v>85</v>
      </c>
      <c r="AV159" s="13" t="s">
        <v>85</v>
      </c>
      <c r="AW159" s="13" t="s">
        <v>36</v>
      </c>
      <c r="AX159" s="13" t="s">
        <v>75</v>
      </c>
      <c r="AY159" s="244" t="s">
        <v>151</v>
      </c>
    </row>
    <row r="160" s="13" customFormat="1">
      <c r="A160" s="13"/>
      <c r="B160" s="233"/>
      <c r="C160" s="234"/>
      <c r="D160" s="235" t="s">
        <v>173</v>
      </c>
      <c r="E160" s="236" t="s">
        <v>19</v>
      </c>
      <c r="F160" s="237" t="s">
        <v>1178</v>
      </c>
      <c r="G160" s="234"/>
      <c r="H160" s="238">
        <v>620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173</v>
      </c>
      <c r="AU160" s="244" t="s">
        <v>85</v>
      </c>
      <c r="AV160" s="13" t="s">
        <v>85</v>
      </c>
      <c r="AW160" s="13" t="s">
        <v>36</v>
      </c>
      <c r="AX160" s="13" t="s">
        <v>75</v>
      </c>
      <c r="AY160" s="244" t="s">
        <v>151</v>
      </c>
    </row>
    <row r="161" s="13" customFormat="1">
      <c r="A161" s="13"/>
      <c r="B161" s="233"/>
      <c r="C161" s="234"/>
      <c r="D161" s="235" t="s">
        <v>173</v>
      </c>
      <c r="E161" s="236" t="s">
        <v>19</v>
      </c>
      <c r="F161" s="237" t="s">
        <v>1179</v>
      </c>
      <c r="G161" s="234"/>
      <c r="H161" s="238">
        <v>130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173</v>
      </c>
      <c r="AU161" s="244" t="s">
        <v>85</v>
      </c>
      <c r="AV161" s="13" t="s">
        <v>85</v>
      </c>
      <c r="AW161" s="13" t="s">
        <v>36</v>
      </c>
      <c r="AX161" s="13" t="s">
        <v>75</v>
      </c>
      <c r="AY161" s="244" t="s">
        <v>151</v>
      </c>
    </row>
    <row r="162" s="13" customFormat="1">
      <c r="A162" s="13"/>
      <c r="B162" s="233"/>
      <c r="C162" s="234"/>
      <c r="D162" s="235" t="s">
        <v>173</v>
      </c>
      <c r="E162" s="236" t="s">
        <v>19</v>
      </c>
      <c r="F162" s="237" t="s">
        <v>1180</v>
      </c>
      <c r="G162" s="234"/>
      <c r="H162" s="238">
        <v>95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173</v>
      </c>
      <c r="AU162" s="244" t="s">
        <v>85</v>
      </c>
      <c r="AV162" s="13" t="s">
        <v>85</v>
      </c>
      <c r="AW162" s="13" t="s">
        <v>36</v>
      </c>
      <c r="AX162" s="13" t="s">
        <v>75</v>
      </c>
      <c r="AY162" s="244" t="s">
        <v>151</v>
      </c>
    </row>
    <row r="163" s="13" customFormat="1">
      <c r="A163" s="13"/>
      <c r="B163" s="233"/>
      <c r="C163" s="234"/>
      <c r="D163" s="235" t="s">
        <v>173</v>
      </c>
      <c r="E163" s="236" t="s">
        <v>19</v>
      </c>
      <c r="F163" s="237" t="s">
        <v>1181</v>
      </c>
      <c r="G163" s="234"/>
      <c r="H163" s="238">
        <v>20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173</v>
      </c>
      <c r="AU163" s="244" t="s">
        <v>85</v>
      </c>
      <c r="AV163" s="13" t="s">
        <v>85</v>
      </c>
      <c r="AW163" s="13" t="s">
        <v>36</v>
      </c>
      <c r="AX163" s="13" t="s">
        <v>75</v>
      </c>
      <c r="AY163" s="244" t="s">
        <v>151</v>
      </c>
    </row>
    <row r="164" s="14" customFormat="1">
      <c r="A164" s="14"/>
      <c r="B164" s="245"/>
      <c r="C164" s="246"/>
      <c r="D164" s="235" t="s">
        <v>173</v>
      </c>
      <c r="E164" s="247" t="s">
        <v>19</v>
      </c>
      <c r="F164" s="248" t="s">
        <v>1182</v>
      </c>
      <c r="G164" s="246"/>
      <c r="H164" s="249">
        <v>2705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173</v>
      </c>
      <c r="AU164" s="255" t="s">
        <v>85</v>
      </c>
      <c r="AV164" s="14" t="s">
        <v>158</v>
      </c>
      <c r="AW164" s="14" t="s">
        <v>36</v>
      </c>
      <c r="AX164" s="14" t="s">
        <v>83</v>
      </c>
      <c r="AY164" s="255" t="s">
        <v>151</v>
      </c>
    </row>
    <row r="165" s="12" customFormat="1" ht="22.8" customHeight="1">
      <c r="A165" s="12"/>
      <c r="B165" s="199"/>
      <c r="C165" s="200"/>
      <c r="D165" s="201" t="s">
        <v>74</v>
      </c>
      <c r="E165" s="213" t="s">
        <v>183</v>
      </c>
      <c r="F165" s="213" t="s">
        <v>1183</v>
      </c>
      <c r="G165" s="200"/>
      <c r="H165" s="200"/>
      <c r="I165" s="203"/>
      <c r="J165" s="214">
        <f>BK165</f>
        <v>0</v>
      </c>
      <c r="K165" s="200"/>
      <c r="L165" s="205"/>
      <c r="M165" s="206"/>
      <c r="N165" s="207"/>
      <c r="O165" s="207"/>
      <c r="P165" s="208">
        <f>SUM(P166:P242)</f>
        <v>0</v>
      </c>
      <c r="Q165" s="207"/>
      <c r="R165" s="208">
        <f>SUM(R166:R242)</f>
        <v>1686.8219900000004</v>
      </c>
      <c r="S165" s="207"/>
      <c r="T165" s="209">
        <f>SUM(T166:T242)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0" t="s">
        <v>83</v>
      </c>
      <c r="AT165" s="211" t="s">
        <v>74</v>
      </c>
      <c r="AU165" s="211" t="s">
        <v>83</v>
      </c>
      <c r="AY165" s="210" t="s">
        <v>151</v>
      </c>
      <c r="BK165" s="212">
        <f>SUM(BK166:BK242)</f>
        <v>0</v>
      </c>
    </row>
    <row r="166" s="2" customFormat="1" ht="33" customHeight="1">
      <c r="A166" s="41"/>
      <c r="B166" s="42"/>
      <c r="C166" s="215" t="s">
        <v>262</v>
      </c>
      <c r="D166" s="215" t="s">
        <v>153</v>
      </c>
      <c r="E166" s="216" t="s">
        <v>1184</v>
      </c>
      <c r="F166" s="217" t="s">
        <v>1185</v>
      </c>
      <c r="G166" s="218" t="s">
        <v>256</v>
      </c>
      <c r="H166" s="219">
        <v>130</v>
      </c>
      <c r="I166" s="220"/>
      <c r="J166" s="221">
        <f>ROUND(I166*H166,2)</f>
        <v>0</v>
      </c>
      <c r="K166" s="217" t="s">
        <v>157</v>
      </c>
      <c r="L166" s="47"/>
      <c r="M166" s="222" t="s">
        <v>19</v>
      </c>
      <c r="N166" s="223" t="s">
        <v>46</v>
      </c>
      <c r="O166" s="87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158</v>
      </c>
      <c r="AT166" s="226" t="s">
        <v>153</v>
      </c>
      <c r="AU166" s="226" t="s">
        <v>85</v>
      </c>
      <c r="AY166" s="20" t="s">
        <v>151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83</v>
      </c>
      <c r="BK166" s="227">
        <f>ROUND(I166*H166,2)</f>
        <v>0</v>
      </c>
      <c r="BL166" s="20" t="s">
        <v>158</v>
      </c>
      <c r="BM166" s="226" t="s">
        <v>1186</v>
      </c>
    </row>
    <row r="167" s="2" customFormat="1">
      <c r="A167" s="41"/>
      <c r="B167" s="42"/>
      <c r="C167" s="43"/>
      <c r="D167" s="228" t="s">
        <v>160</v>
      </c>
      <c r="E167" s="43"/>
      <c r="F167" s="229" t="s">
        <v>1187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160</v>
      </c>
      <c r="AU167" s="20" t="s">
        <v>85</v>
      </c>
    </row>
    <row r="168" s="13" customFormat="1">
      <c r="A168" s="13"/>
      <c r="B168" s="233"/>
      <c r="C168" s="234"/>
      <c r="D168" s="235" t="s">
        <v>173</v>
      </c>
      <c r="E168" s="236" t="s">
        <v>19</v>
      </c>
      <c r="F168" s="237" t="s">
        <v>1188</v>
      </c>
      <c r="G168" s="234"/>
      <c r="H168" s="238">
        <v>130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173</v>
      </c>
      <c r="AU168" s="244" t="s">
        <v>85</v>
      </c>
      <c r="AV168" s="13" t="s">
        <v>85</v>
      </c>
      <c r="AW168" s="13" t="s">
        <v>36</v>
      </c>
      <c r="AX168" s="13" t="s">
        <v>75</v>
      </c>
      <c r="AY168" s="244" t="s">
        <v>151</v>
      </c>
    </row>
    <row r="169" s="14" customFormat="1">
      <c r="A169" s="14"/>
      <c r="B169" s="245"/>
      <c r="C169" s="246"/>
      <c r="D169" s="235" t="s">
        <v>173</v>
      </c>
      <c r="E169" s="247" t="s">
        <v>19</v>
      </c>
      <c r="F169" s="248" t="s">
        <v>1189</v>
      </c>
      <c r="G169" s="246"/>
      <c r="H169" s="249">
        <v>130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173</v>
      </c>
      <c r="AU169" s="255" t="s">
        <v>85</v>
      </c>
      <c r="AV169" s="14" t="s">
        <v>158</v>
      </c>
      <c r="AW169" s="14" t="s">
        <v>36</v>
      </c>
      <c r="AX169" s="14" t="s">
        <v>83</v>
      </c>
      <c r="AY169" s="255" t="s">
        <v>151</v>
      </c>
    </row>
    <row r="170" s="2" customFormat="1" ht="33" customHeight="1">
      <c r="A170" s="41"/>
      <c r="B170" s="42"/>
      <c r="C170" s="215" t="s">
        <v>268</v>
      </c>
      <c r="D170" s="215" t="s">
        <v>153</v>
      </c>
      <c r="E170" s="216" t="s">
        <v>1190</v>
      </c>
      <c r="F170" s="217" t="s">
        <v>1191</v>
      </c>
      <c r="G170" s="218" t="s">
        <v>256</v>
      </c>
      <c r="H170" s="219">
        <v>285</v>
      </c>
      <c r="I170" s="220"/>
      <c r="J170" s="221">
        <f>ROUND(I170*H170,2)</f>
        <v>0</v>
      </c>
      <c r="K170" s="217" t="s">
        <v>157</v>
      </c>
      <c r="L170" s="47"/>
      <c r="M170" s="222" t="s">
        <v>19</v>
      </c>
      <c r="N170" s="223" t="s">
        <v>46</v>
      </c>
      <c r="O170" s="87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158</v>
      </c>
      <c r="AT170" s="226" t="s">
        <v>153</v>
      </c>
      <c r="AU170" s="226" t="s">
        <v>85</v>
      </c>
      <c r="AY170" s="20" t="s">
        <v>151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83</v>
      </c>
      <c r="BK170" s="227">
        <f>ROUND(I170*H170,2)</f>
        <v>0</v>
      </c>
      <c r="BL170" s="20" t="s">
        <v>158</v>
      </c>
      <c r="BM170" s="226" t="s">
        <v>1192</v>
      </c>
    </row>
    <row r="171" s="2" customFormat="1">
      <c r="A171" s="41"/>
      <c r="B171" s="42"/>
      <c r="C171" s="43"/>
      <c r="D171" s="228" t="s">
        <v>160</v>
      </c>
      <c r="E171" s="43"/>
      <c r="F171" s="229" t="s">
        <v>1193</v>
      </c>
      <c r="G171" s="43"/>
      <c r="H171" s="43"/>
      <c r="I171" s="230"/>
      <c r="J171" s="43"/>
      <c r="K171" s="43"/>
      <c r="L171" s="47"/>
      <c r="M171" s="231"/>
      <c r="N171" s="232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160</v>
      </c>
      <c r="AU171" s="20" t="s">
        <v>85</v>
      </c>
    </row>
    <row r="172" s="13" customFormat="1">
      <c r="A172" s="13"/>
      <c r="B172" s="233"/>
      <c r="C172" s="234"/>
      <c r="D172" s="235" t="s">
        <v>173</v>
      </c>
      <c r="E172" s="236" t="s">
        <v>19</v>
      </c>
      <c r="F172" s="237" t="s">
        <v>1194</v>
      </c>
      <c r="G172" s="234"/>
      <c r="H172" s="238">
        <v>240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173</v>
      </c>
      <c r="AU172" s="244" t="s">
        <v>85</v>
      </c>
      <c r="AV172" s="13" t="s">
        <v>85</v>
      </c>
      <c r="AW172" s="13" t="s">
        <v>36</v>
      </c>
      <c r="AX172" s="13" t="s">
        <v>75</v>
      </c>
      <c r="AY172" s="244" t="s">
        <v>151</v>
      </c>
    </row>
    <row r="173" s="15" customFormat="1">
      <c r="A173" s="15"/>
      <c r="B173" s="256"/>
      <c r="C173" s="257"/>
      <c r="D173" s="235" t="s">
        <v>173</v>
      </c>
      <c r="E173" s="258" t="s">
        <v>19</v>
      </c>
      <c r="F173" s="259" t="s">
        <v>1195</v>
      </c>
      <c r="G173" s="257"/>
      <c r="H173" s="260">
        <v>240</v>
      </c>
      <c r="I173" s="261"/>
      <c r="J173" s="257"/>
      <c r="K173" s="257"/>
      <c r="L173" s="262"/>
      <c r="M173" s="263"/>
      <c r="N173" s="264"/>
      <c r="O173" s="264"/>
      <c r="P173" s="264"/>
      <c r="Q173" s="264"/>
      <c r="R173" s="264"/>
      <c r="S173" s="264"/>
      <c r="T173" s="26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6" t="s">
        <v>173</v>
      </c>
      <c r="AU173" s="266" t="s">
        <v>85</v>
      </c>
      <c r="AV173" s="15" t="s">
        <v>167</v>
      </c>
      <c r="AW173" s="15" t="s">
        <v>36</v>
      </c>
      <c r="AX173" s="15" t="s">
        <v>75</v>
      </c>
      <c r="AY173" s="266" t="s">
        <v>151</v>
      </c>
    </row>
    <row r="174" s="13" customFormat="1">
      <c r="A174" s="13"/>
      <c r="B174" s="233"/>
      <c r="C174" s="234"/>
      <c r="D174" s="235" t="s">
        <v>173</v>
      </c>
      <c r="E174" s="236" t="s">
        <v>19</v>
      </c>
      <c r="F174" s="237" t="s">
        <v>1196</v>
      </c>
      <c r="G174" s="234"/>
      <c r="H174" s="238">
        <v>45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173</v>
      </c>
      <c r="AU174" s="244" t="s">
        <v>85</v>
      </c>
      <c r="AV174" s="13" t="s">
        <v>85</v>
      </c>
      <c r="AW174" s="13" t="s">
        <v>36</v>
      </c>
      <c r="AX174" s="13" t="s">
        <v>75</v>
      </c>
      <c r="AY174" s="244" t="s">
        <v>151</v>
      </c>
    </row>
    <row r="175" s="15" customFormat="1">
      <c r="A175" s="15"/>
      <c r="B175" s="256"/>
      <c r="C175" s="257"/>
      <c r="D175" s="235" t="s">
        <v>173</v>
      </c>
      <c r="E175" s="258" t="s">
        <v>19</v>
      </c>
      <c r="F175" s="259" t="s">
        <v>1197</v>
      </c>
      <c r="G175" s="257"/>
      <c r="H175" s="260">
        <v>45</v>
      </c>
      <c r="I175" s="261"/>
      <c r="J175" s="257"/>
      <c r="K175" s="257"/>
      <c r="L175" s="262"/>
      <c r="M175" s="263"/>
      <c r="N175" s="264"/>
      <c r="O175" s="264"/>
      <c r="P175" s="264"/>
      <c r="Q175" s="264"/>
      <c r="R175" s="264"/>
      <c r="S175" s="264"/>
      <c r="T175" s="26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6" t="s">
        <v>173</v>
      </c>
      <c r="AU175" s="266" t="s">
        <v>85</v>
      </c>
      <c r="AV175" s="15" t="s">
        <v>167</v>
      </c>
      <c r="AW175" s="15" t="s">
        <v>36</v>
      </c>
      <c r="AX175" s="15" t="s">
        <v>75</v>
      </c>
      <c r="AY175" s="266" t="s">
        <v>151</v>
      </c>
    </row>
    <row r="176" s="14" customFormat="1">
      <c r="A176" s="14"/>
      <c r="B176" s="245"/>
      <c r="C176" s="246"/>
      <c r="D176" s="235" t="s">
        <v>173</v>
      </c>
      <c r="E176" s="247" t="s">
        <v>19</v>
      </c>
      <c r="F176" s="248" t="s">
        <v>177</v>
      </c>
      <c r="G176" s="246"/>
      <c r="H176" s="249">
        <v>285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173</v>
      </c>
      <c r="AU176" s="255" t="s">
        <v>85</v>
      </c>
      <c r="AV176" s="14" t="s">
        <v>158</v>
      </c>
      <c r="AW176" s="14" t="s">
        <v>36</v>
      </c>
      <c r="AX176" s="14" t="s">
        <v>83</v>
      </c>
      <c r="AY176" s="255" t="s">
        <v>151</v>
      </c>
    </row>
    <row r="177" s="2" customFormat="1" ht="33" customHeight="1">
      <c r="A177" s="41"/>
      <c r="B177" s="42"/>
      <c r="C177" s="215" t="s">
        <v>273</v>
      </c>
      <c r="D177" s="215" t="s">
        <v>153</v>
      </c>
      <c r="E177" s="216" t="s">
        <v>1198</v>
      </c>
      <c r="F177" s="217" t="s">
        <v>1199</v>
      </c>
      <c r="G177" s="218" t="s">
        <v>256</v>
      </c>
      <c r="H177" s="219">
        <v>2305</v>
      </c>
      <c r="I177" s="220"/>
      <c r="J177" s="221">
        <f>ROUND(I177*H177,2)</f>
        <v>0</v>
      </c>
      <c r="K177" s="217" t="s">
        <v>157</v>
      </c>
      <c r="L177" s="47"/>
      <c r="M177" s="222" t="s">
        <v>19</v>
      </c>
      <c r="N177" s="223" t="s">
        <v>46</v>
      </c>
      <c r="O177" s="87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158</v>
      </c>
      <c r="AT177" s="226" t="s">
        <v>153</v>
      </c>
      <c r="AU177" s="226" t="s">
        <v>85</v>
      </c>
      <c r="AY177" s="20" t="s">
        <v>151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83</v>
      </c>
      <c r="BK177" s="227">
        <f>ROUND(I177*H177,2)</f>
        <v>0</v>
      </c>
      <c r="BL177" s="20" t="s">
        <v>158</v>
      </c>
      <c r="BM177" s="226" t="s">
        <v>1200</v>
      </c>
    </row>
    <row r="178" s="2" customFormat="1">
      <c r="A178" s="41"/>
      <c r="B178" s="42"/>
      <c r="C178" s="43"/>
      <c r="D178" s="228" t="s">
        <v>160</v>
      </c>
      <c r="E178" s="43"/>
      <c r="F178" s="229" t="s">
        <v>1201</v>
      </c>
      <c r="G178" s="43"/>
      <c r="H178" s="43"/>
      <c r="I178" s="230"/>
      <c r="J178" s="43"/>
      <c r="K178" s="43"/>
      <c r="L178" s="47"/>
      <c r="M178" s="231"/>
      <c r="N178" s="232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160</v>
      </c>
      <c r="AU178" s="20" t="s">
        <v>85</v>
      </c>
    </row>
    <row r="179" s="13" customFormat="1">
      <c r="A179" s="13"/>
      <c r="B179" s="233"/>
      <c r="C179" s="234"/>
      <c r="D179" s="235" t="s">
        <v>173</v>
      </c>
      <c r="E179" s="236" t="s">
        <v>19</v>
      </c>
      <c r="F179" s="237" t="s">
        <v>1202</v>
      </c>
      <c r="G179" s="234"/>
      <c r="H179" s="238">
        <v>1600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173</v>
      </c>
      <c r="AU179" s="244" t="s">
        <v>85</v>
      </c>
      <c r="AV179" s="13" t="s">
        <v>85</v>
      </c>
      <c r="AW179" s="13" t="s">
        <v>36</v>
      </c>
      <c r="AX179" s="13" t="s">
        <v>75</v>
      </c>
      <c r="AY179" s="244" t="s">
        <v>151</v>
      </c>
    </row>
    <row r="180" s="15" customFormat="1">
      <c r="A180" s="15"/>
      <c r="B180" s="256"/>
      <c r="C180" s="257"/>
      <c r="D180" s="235" t="s">
        <v>173</v>
      </c>
      <c r="E180" s="258" t="s">
        <v>19</v>
      </c>
      <c r="F180" s="259" t="s">
        <v>1203</v>
      </c>
      <c r="G180" s="257"/>
      <c r="H180" s="260">
        <v>1600</v>
      </c>
      <c r="I180" s="261"/>
      <c r="J180" s="257"/>
      <c r="K180" s="257"/>
      <c r="L180" s="262"/>
      <c r="M180" s="263"/>
      <c r="N180" s="264"/>
      <c r="O180" s="264"/>
      <c r="P180" s="264"/>
      <c r="Q180" s="264"/>
      <c r="R180" s="264"/>
      <c r="S180" s="264"/>
      <c r="T180" s="26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6" t="s">
        <v>173</v>
      </c>
      <c r="AU180" s="266" t="s">
        <v>85</v>
      </c>
      <c r="AV180" s="15" t="s">
        <v>167</v>
      </c>
      <c r="AW180" s="15" t="s">
        <v>36</v>
      </c>
      <c r="AX180" s="15" t="s">
        <v>75</v>
      </c>
      <c r="AY180" s="266" t="s">
        <v>151</v>
      </c>
    </row>
    <row r="181" s="13" customFormat="1">
      <c r="A181" s="13"/>
      <c r="B181" s="233"/>
      <c r="C181" s="234"/>
      <c r="D181" s="235" t="s">
        <v>173</v>
      </c>
      <c r="E181" s="236" t="s">
        <v>19</v>
      </c>
      <c r="F181" s="237" t="s">
        <v>1204</v>
      </c>
      <c r="G181" s="234"/>
      <c r="H181" s="238">
        <v>575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173</v>
      </c>
      <c r="AU181" s="244" t="s">
        <v>85</v>
      </c>
      <c r="AV181" s="13" t="s">
        <v>85</v>
      </c>
      <c r="AW181" s="13" t="s">
        <v>36</v>
      </c>
      <c r="AX181" s="13" t="s">
        <v>75</v>
      </c>
      <c r="AY181" s="244" t="s">
        <v>151</v>
      </c>
    </row>
    <row r="182" s="15" customFormat="1">
      <c r="A182" s="15"/>
      <c r="B182" s="256"/>
      <c r="C182" s="257"/>
      <c r="D182" s="235" t="s">
        <v>173</v>
      </c>
      <c r="E182" s="258" t="s">
        <v>19</v>
      </c>
      <c r="F182" s="259" t="s">
        <v>1205</v>
      </c>
      <c r="G182" s="257"/>
      <c r="H182" s="260">
        <v>575</v>
      </c>
      <c r="I182" s="261"/>
      <c r="J182" s="257"/>
      <c r="K182" s="257"/>
      <c r="L182" s="262"/>
      <c r="M182" s="263"/>
      <c r="N182" s="264"/>
      <c r="O182" s="264"/>
      <c r="P182" s="264"/>
      <c r="Q182" s="264"/>
      <c r="R182" s="264"/>
      <c r="S182" s="264"/>
      <c r="T182" s="26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6" t="s">
        <v>173</v>
      </c>
      <c r="AU182" s="266" t="s">
        <v>85</v>
      </c>
      <c r="AV182" s="15" t="s">
        <v>167</v>
      </c>
      <c r="AW182" s="15" t="s">
        <v>36</v>
      </c>
      <c r="AX182" s="15" t="s">
        <v>75</v>
      </c>
      <c r="AY182" s="266" t="s">
        <v>151</v>
      </c>
    </row>
    <row r="183" s="13" customFormat="1">
      <c r="A183" s="13"/>
      <c r="B183" s="233"/>
      <c r="C183" s="234"/>
      <c r="D183" s="235" t="s">
        <v>173</v>
      </c>
      <c r="E183" s="236" t="s">
        <v>19</v>
      </c>
      <c r="F183" s="237" t="s">
        <v>1206</v>
      </c>
      <c r="G183" s="234"/>
      <c r="H183" s="238">
        <v>130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173</v>
      </c>
      <c r="AU183" s="244" t="s">
        <v>85</v>
      </c>
      <c r="AV183" s="13" t="s">
        <v>85</v>
      </c>
      <c r="AW183" s="13" t="s">
        <v>36</v>
      </c>
      <c r="AX183" s="13" t="s">
        <v>75</v>
      </c>
      <c r="AY183" s="244" t="s">
        <v>151</v>
      </c>
    </row>
    <row r="184" s="14" customFormat="1">
      <c r="A184" s="14"/>
      <c r="B184" s="245"/>
      <c r="C184" s="246"/>
      <c r="D184" s="235" t="s">
        <v>173</v>
      </c>
      <c r="E184" s="247" t="s">
        <v>19</v>
      </c>
      <c r="F184" s="248" t="s">
        <v>177</v>
      </c>
      <c r="G184" s="246"/>
      <c r="H184" s="249">
        <v>2305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173</v>
      </c>
      <c r="AU184" s="255" t="s">
        <v>85</v>
      </c>
      <c r="AV184" s="14" t="s">
        <v>158</v>
      </c>
      <c r="AW184" s="14" t="s">
        <v>36</v>
      </c>
      <c r="AX184" s="14" t="s">
        <v>83</v>
      </c>
      <c r="AY184" s="255" t="s">
        <v>151</v>
      </c>
    </row>
    <row r="185" s="2" customFormat="1" ht="33" customHeight="1">
      <c r="A185" s="41"/>
      <c r="B185" s="42"/>
      <c r="C185" s="215" t="s">
        <v>278</v>
      </c>
      <c r="D185" s="215" t="s">
        <v>153</v>
      </c>
      <c r="E185" s="216" t="s">
        <v>1207</v>
      </c>
      <c r="F185" s="217" t="s">
        <v>1208</v>
      </c>
      <c r="G185" s="218" t="s">
        <v>256</v>
      </c>
      <c r="H185" s="219">
        <v>115</v>
      </c>
      <c r="I185" s="220"/>
      <c r="J185" s="221">
        <f>ROUND(I185*H185,2)</f>
        <v>0</v>
      </c>
      <c r="K185" s="217" t="s">
        <v>157</v>
      </c>
      <c r="L185" s="47"/>
      <c r="M185" s="222" t="s">
        <v>19</v>
      </c>
      <c r="N185" s="223" t="s">
        <v>46</v>
      </c>
      <c r="O185" s="87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158</v>
      </c>
      <c r="AT185" s="226" t="s">
        <v>153</v>
      </c>
      <c r="AU185" s="226" t="s">
        <v>85</v>
      </c>
      <c r="AY185" s="20" t="s">
        <v>151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20" t="s">
        <v>83</v>
      </c>
      <c r="BK185" s="227">
        <f>ROUND(I185*H185,2)</f>
        <v>0</v>
      </c>
      <c r="BL185" s="20" t="s">
        <v>158</v>
      </c>
      <c r="BM185" s="226" t="s">
        <v>1209</v>
      </c>
    </row>
    <row r="186" s="2" customFormat="1">
      <c r="A186" s="41"/>
      <c r="B186" s="42"/>
      <c r="C186" s="43"/>
      <c r="D186" s="228" t="s">
        <v>160</v>
      </c>
      <c r="E186" s="43"/>
      <c r="F186" s="229" t="s">
        <v>1210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160</v>
      </c>
      <c r="AU186" s="20" t="s">
        <v>85</v>
      </c>
    </row>
    <row r="187" s="13" customFormat="1">
      <c r="A187" s="13"/>
      <c r="B187" s="233"/>
      <c r="C187" s="234"/>
      <c r="D187" s="235" t="s">
        <v>173</v>
      </c>
      <c r="E187" s="236" t="s">
        <v>19</v>
      </c>
      <c r="F187" s="237" t="s">
        <v>1127</v>
      </c>
      <c r="G187" s="234"/>
      <c r="H187" s="238">
        <v>75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173</v>
      </c>
      <c r="AU187" s="244" t="s">
        <v>85</v>
      </c>
      <c r="AV187" s="13" t="s">
        <v>85</v>
      </c>
      <c r="AW187" s="13" t="s">
        <v>36</v>
      </c>
      <c r="AX187" s="13" t="s">
        <v>75</v>
      </c>
      <c r="AY187" s="244" t="s">
        <v>151</v>
      </c>
    </row>
    <row r="188" s="13" customFormat="1">
      <c r="A188" s="13"/>
      <c r="B188" s="233"/>
      <c r="C188" s="234"/>
      <c r="D188" s="235" t="s">
        <v>173</v>
      </c>
      <c r="E188" s="236" t="s">
        <v>19</v>
      </c>
      <c r="F188" s="237" t="s">
        <v>1211</v>
      </c>
      <c r="G188" s="234"/>
      <c r="H188" s="238">
        <v>20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173</v>
      </c>
      <c r="AU188" s="244" t="s">
        <v>85</v>
      </c>
      <c r="AV188" s="13" t="s">
        <v>85</v>
      </c>
      <c r="AW188" s="13" t="s">
        <v>36</v>
      </c>
      <c r="AX188" s="13" t="s">
        <v>75</v>
      </c>
      <c r="AY188" s="244" t="s">
        <v>151</v>
      </c>
    </row>
    <row r="189" s="13" customFormat="1">
      <c r="A189" s="13"/>
      <c r="B189" s="233"/>
      <c r="C189" s="234"/>
      <c r="D189" s="235" t="s">
        <v>173</v>
      </c>
      <c r="E189" s="236" t="s">
        <v>19</v>
      </c>
      <c r="F189" s="237" t="s">
        <v>1212</v>
      </c>
      <c r="G189" s="234"/>
      <c r="H189" s="238">
        <v>20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173</v>
      </c>
      <c r="AU189" s="244" t="s">
        <v>85</v>
      </c>
      <c r="AV189" s="13" t="s">
        <v>85</v>
      </c>
      <c r="AW189" s="13" t="s">
        <v>36</v>
      </c>
      <c r="AX189" s="13" t="s">
        <v>75</v>
      </c>
      <c r="AY189" s="244" t="s">
        <v>151</v>
      </c>
    </row>
    <row r="190" s="14" customFormat="1">
      <c r="A190" s="14"/>
      <c r="B190" s="245"/>
      <c r="C190" s="246"/>
      <c r="D190" s="235" t="s">
        <v>173</v>
      </c>
      <c r="E190" s="247" t="s">
        <v>19</v>
      </c>
      <c r="F190" s="248" t="s">
        <v>1189</v>
      </c>
      <c r="G190" s="246"/>
      <c r="H190" s="249">
        <v>115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173</v>
      </c>
      <c r="AU190" s="255" t="s">
        <v>85</v>
      </c>
      <c r="AV190" s="14" t="s">
        <v>158</v>
      </c>
      <c r="AW190" s="14" t="s">
        <v>36</v>
      </c>
      <c r="AX190" s="14" t="s">
        <v>83</v>
      </c>
      <c r="AY190" s="255" t="s">
        <v>151</v>
      </c>
    </row>
    <row r="191" s="2" customFormat="1" ht="37.8" customHeight="1">
      <c r="A191" s="41"/>
      <c r="B191" s="42"/>
      <c r="C191" s="215" t="s">
        <v>285</v>
      </c>
      <c r="D191" s="215" t="s">
        <v>153</v>
      </c>
      <c r="E191" s="216" t="s">
        <v>1213</v>
      </c>
      <c r="F191" s="217" t="s">
        <v>1214</v>
      </c>
      <c r="G191" s="218" t="s">
        <v>256</v>
      </c>
      <c r="H191" s="219">
        <v>205</v>
      </c>
      <c r="I191" s="220"/>
      <c r="J191" s="221">
        <f>ROUND(I191*H191,2)</f>
        <v>0</v>
      </c>
      <c r="K191" s="217" t="s">
        <v>157</v>
      </c>
      <c r="L191" s="47"/>
      <c r="M191" s="222" t="s">
        <v>19</v>
      </c>
      <c r="N191" s="223" t="s">
        <v>46</v>
      </c>
      <c r="O191" s="87"/>
      <c r="P191" s="224">
        <f>O191*H191</f>
        <v>0</v>
      </c>
      <c r="Q191" s="224">
        <v>0.12</v>
      </c>
      <c r="R191" s="224">
        <f>Q191*H191</f>
        <v>24.599999999999998</v>
      </c>
      <c r="S191" s="224">
        <v>0</v>
      </c>
      <c r="T191" s="225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6" t="s">
        <v>158</v>
      </c>
      <c r="AT191" s="226" t="s">
        <v>153</v>
      </c>
      <c r="AU191" s="226" t="s">
        <v>85</v>
      </c>
      <c r="AY191" s="20" t="s">
        <v>151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20" t="s">
        <v>83</v>
      </c>
      <c r="BK191" s="227">
        <f>ROUND(I191*H191,2)</f>
        <v>0</v>
      </c>
      <c r="BL191" s="20" t="s">
        <v>158</v>
      </c>
      <c r="BM191" s="226" t="s">
        <v>1215</v>
      </c>
    </row>
    <row r="192" s="2" customFormat="1">
      <c r="A192" s="41"/>
      <c r="B192" s="42"/>
      <c r="C192" s="43"/>
      <c r="D192" s="228" t="s">
        <v>160</v>
      </c>
      <c r="E192" s="43"/>
      <c r="F192" s="229" t="s">
        <v>1216</v>
      </c>
      <c r="G192" s="43"/>
      <c r="H192" s="43"/>
      <c r="I192" s="230"/>
      <c r="J192" s="43"/>
      <c r="K192" s="43"/>
      <c r="L192" s="47"/>
      <c r="M192" s="231"/>
      <c r="N192" s="232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160</v>
      </c>
      <c r="AU192" s="20" t="s">
        <v>85</v>
      </c>
    </row>
    <row r="193" s="13" customFormat="1">
      <c r="A193" s="13"/>
      <c r="B193" s="233"/>
      <c r="C193" s="234"/>
      <c r="D193" s="235" t="s">
        <v>173</v>
      </c>
      <c r="E193" s="236" t="s">
        <v>19</v>
      </c>
      <c r="F193" s="237" t="s">
        <v>1217</v>
      </c>
      <c r="G193" s="234"/>
      <c r="H193" s="238">
        <v>130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173</v>
      </c>
      <c r="AU193" s="244" t="s">
        <v>85</v>
      </c>
      <c r="AV193" s="13" t="s">
        <v>85</v>
      </c>
      <c r="AW193" s="13" t="s">
        <v>36</v>
      </c>
      <c r="AX193" s="13" t="s">
        <v>75</v>
      </c>
      <c r="AY193" s="244" t="s">
        <v>151</v>
      </c>
    </row>
    <row r="194" s="13" customFormat="1">
      <c r="A194" s="13"/>
      <c r="B194" s="233"/>
      <c r="C194" s="234"/>
      <c r="D194" s="235" t="s">
        <v>173</v>
      </c>
      <c r="E194" s="236" t="s">
        <v>19</v>
      </c>
      <c r="F194" s="237" t="s">
        <v>1218</v>
      </c>
      <c r="G194" s="234"/>
      <c r="H194" s="238">
        <v>75</v>
      </c>
      <c r="I194" s="239"/>
      <c r="J194" s="234"/>
      <c r="K194" s="234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173</v>
      </c>
      <c r="AU194" s="244" t="s">
        <v>85</v>
      </c>
      <c r="AV194" s="13" t="s">
        <v>85</v>
      </c>
      <c r="AW194" s="13" t="s">
        <v>36</v>
      </c>
      <c r="AX194" s="13" t="s">
        <v>75</v>
      </c>
      <c r="AY194" s="244" t="s">
        <v>151</v>
      </c>
    </row>
    <row r="195" s="14" customFormat="1">
      <c r="A195" s="14"/>
      <c r="B195" s="245"/>
      <c r="C195" s="246"/>
      <c r="D195" s="235" t="s">
        <v>173</v>
      </c>
      <c r="E195" s="247" t="s">
        <v>19</v>
      </c>
      <c r="F195" s="248" t="s">
        <v>1219</v>
      </c>
      <c r="G195" s="246"/>
      <c r="H195" s="249">
        <v>205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173</v>
      </c>
      <c r="AU195" s="255" t="s">
        <v>85</v>
      </c>
      <c r="AV195" s="14" t="s">
        <v>158</v>
      </c>
      <c r="AW195" s="14" t="s">
        <v>36</v>
      </c>
      <c r="AX195" s="14" t="s">
        <v>83</v>
      </c>
      <c r="AY195" s="255" t="s">
        <v>151</v>
      </c>
    </row>
    <row r="196" s="2" customFormat="1" ht="49.05" customHeight="1">
      <c r="A196" s="41"/>
      <c r="B196" s="42"/>
      <c r="C196" s="215" t="s">
        <v>7</v>
      </c>
      <c r="D196" s="215" t="s">
        <v>153</v>
      </c>
      <c r="E196" s="216" t="s">
        <v>1220</v>
      </c>
      <c r="F196" s="217" t="s">
        <v>1221</v>
      </c>
      <c r="G196" s="218" t="s">
        <v>256</v>
      </c>
      <c r="H196" s="219">
        <v>775</v>
      </c>
      <c r="I196" s="220"/>
      <c r="J196" s="221">
        <f>ROUND(I196*H196,2)</f>
        <v>0</v>
      </c>
      <c r="K196" s="217" t="s">
        <v>157</v>
      </c>
      <c r="L196" s="47"/>
      <c r="M196" s="222" t="s">
        <v>19</v>
      </c>
      <c r="N196" s="223" t="s">
        <v>46</v>
      </c>
      <c r="O196" s="87"/>
      <c r="P196" s="224">
        <f>O196*H196</f>
        <v>0</v>
      </c>
      <c r="Q196" s="224">
        <v>0.15826000000000001</v>
      </c>
      <c r="R196" s="224">
        <f>Q196*H196</f>
        <v>122.65150000000001</v>
      </c>
      <c r="S196" s="224">
        <v>0</v>
      </c>
      <c r="T196" s="22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6" t="s">
        <v>158</v>
      </c>
      <c r="AT196" s="226" t="s">
        <v>153</v>
      </c>
      <c r="AU196" s="226" t="s">
        <v>85</v>
      </c>
      <c r="AY196" s="20" t="s">
        <v>151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20" t="s">
        <v>83</v>
      </c>
      <c r="BK196" s="227">
        <f>ROUND(I196*H196,2)</f>
        <v>0</v>
      </c>
      <c r="BL196" s="20" t="s">
        <v>158</v>
      </c>
      <c r="BM196" s="226" t="s">
        <v>1222</v>
      </c>
    </row>
    <row r="197" s="2" customFormat="1">
      <c r="A197" s="41"/>
      <c r="B197" s="42"/>
      <c r="C197" s="43"/>
      <c r="D197" s="228" t="s">
        <v>160</v>
      </c>
      <c r="E197" s="43"/>
      <c r="F197" s="229" t="s">
        <v>1223</v>
      </c>
      <c r="G197" s="43"/>
      <c r="H197" s="43"/>
      <c r="I197" s="230"/>
      <c r="J197" s="43"/>
      <c r="K197" s="43"/>
      <c r="L197" s="47"/>
      <c r="M197" s="231"/>
      <c r="N197" s="232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160</v>
      </c>
      <c r="AU197" s="20" t="s">
        <v>85</v>
      </c>
    </row>
    <row r="198" s="13" customFormat="1">
      <c r="A198" s="13"/>
      <c r="B198" s="233"/>
      <c r="C198" s="234"/>
      <c r="D198" s="235" t="s">
        <v>173</v>
      </c>
      <c r="E198" s="236" t="s">
        <v>19</v>
      </c>
      <c r="F198" s="237" t="s">
        <v>1224</v>
      </c>
      <c r="G198" s="234"/>
      <c r="H198" s="238">
        <v>715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173</v>
      </c>
      <c r="AU198" s="244" t="s">
        <v>85</v>
      </c>
      <c r="AV198" s="13" t="s">
        <v>85</v>
      </c>
      <c r="AW198" s="13" t="s">
        <v>36</v>
      </c>
      <c r="AX198" s="13" t="s">
        <v>75</v>
      </c>
      <c r="AY198" s="244" t="s">
        <v>151</v>
      </c>
    </row>
    <row r="199" s="13" customFormat="1">
      <c r="A199" s="13"/>
      <c r="B199" s="233"/>
      <c r="C199" s="234"/>
      <c r="D199" s="235" t="s">
        <v>173</v>
      </c>
      <c r="E199" s="236" t="s">
        <v>19</v>
      </c>
      <c r="F199" s="237" t="s">
        <v>1225</v>
      </c>
      <c r="G199" s="234"/>
      <c r="H199" s="238">
        <v>60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173</v>
      </c>
      <c r="AU199" s="244" t="s">
        <v>85</v>
      </c>
      <c r="AV199" s="13" t="s">
        <v>85</v>
      </c>
      <c r="AW199" s="13" t="s">
        <v>36</v>
      </c>
      <c r="AX199" s="13" t="s">
        <v>75</v>
      </c>
      <c r="AY199" s="244" t="s">
        <v>151</v>
      </c>
    </row>
    <row r="200" s="14" customFormat="1">
      <c r="A200" s="14"/>
      <c r="B200" s="245"/>
      <c r="C200" s="246"/>
      <c r="D200" s="235" t="s">
        <v>173</v>
      </c>
      <c r="E200" s="247" t="s">
        <v>19</v>
      </c>
      <c r="F200" s="248" t="s">
        <v>1226</v>
      </c>
      <c r="G200" s="246"/>
      <c r="H200" s="249">
        <v>775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173</v>
      </c>
      <c r="AU200" s="255" t="s">
        <v>85</v>
      </c>
      <c r="AV200" s="14" t="s">
        <v>158</v>
      </c>
      <c r="AW200" s="14" t="s">
        <v>36</v>
      </c>
      <c r="AX200" s="14" t="s">
        <v>83</v>
      </c>
      <c r="AY200" s="255" t="s">
        <v>151</v>
      </c>
    </row>
    <row r="201" s="2" customFormat="1" ht="49.05" customHeight="1">
      <c r="A201" s="41"/>
      <c r="B201" s="42"/>
      <c r="C201" s="215" t="s">
        <v>295</v>
      </c>
      <c r="D201" s="215" t="s">
        <v>153</v>
      </c>
      <c r="E201" s="216" t="s">
        <v>1227</v>
      </c>
      <c r="F201" s="217" t="s">
        <v>1228</v>
      </c>
      <c r="G201" s="218" t="s">
        <v>256</v>
      </c>
      <c r="H201" s="219">
        <v>1990</v>
      </c>
      <c r="I201" s="220"/>
      <c r="J201" s="221">
        <f>ROUND(I201*H201,2)</f>
        <v>0</v>
      </c>
      <c r="K201" s="217" t="s">
        <v>157</v>
      </c>
      <c r="L201" s="47"/>
      <c r="M201" s="222" t="s">
        <v>19</v>
      </c>
      <c r="N201" s="223" t="s">
        <v>46</v>
      </c>
      <c r="O201" s="87"/>
      <c r="P201" s="224">
        <f>O201*H201</f>
        <v>0</v>
      </c>
      <c r="Q201" s="224">
        <v>0.18462999999999999</v>
      </c>
      <c r="R201" s="224">
        <f>Q201*H201</f>
        <v>367.41369999999995</v>
      </c>
      <c r="S201" s="224">
        <v>0</v>
      </c>
      <c r="T201" s="225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6" t="s">
        <v>158</v>
      </c>
      <c r="AT201" s="226" t="s">
        <v>153</v>
      </c>
      <c r="AU201" s="226" t="s">
        <v>85</v>
      </c>
      <c r="AY201" s="20" t="s">
        <v>151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20" t="s">
        <v>83</v>
      </c>
      <c r="BK201" s="227">
        <f>ROUND(I201*H201,2)</f>
        <v>0</v>
      </c>
      <c r="BL201" s="20" t="s">
        <v>158</v>
      </c>
      <c r="BM201" s="226" t="s">
        <v>1229</v>
      </c>
    </row>
    <row r="202" s="2" customFormat="1">
      <c r="A202" s="41"/>
      <c r="B202" s="42"/>
      <c r="C202" s="43"/>
      <c r="D202" s="228" t="s">
        <v>160</v>
      </c>
      <c r="E202" s="43"/>
      <c r="F202" s="229" t="s">
        <v>1230</v>
      </c>
      <c r="G202" s="43"/>
      <c r="H202" s="43"/>
      <c r="I202" s="230"/>
      <c r="J202" s="43"/>
      <c r="K202" s="43"/>
      <c r="L202" s="47"/>
      <c r="M202" s="231"/>
      <c r="N202" s="232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160</v>
      </c>
      <c r="AU202" s="20" t="s">
        <v>85</v>
      </c>
    </row>
    <row r="203" s="13" customFormat="1">
      <c r="A203" s="13"/>
      <c r="B203" s="233"/>
      <c r="C203" s="234"/>
      <c r="D203" s="235" t="s">
        <v>173</v>
      </c>
      <c r="E203" s="236" t="s">
        <v>19</v>
      </c>
      <c r="F203" s="237" t="s">
        <v>1231</v>
      </c>
      <c r="G203" s="234"/>
      <c r="H203" s="238">
        <v>1725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173</v>
      </c>
      <c r="AU203" s="244" t="s">
        <v>85</v>
      </c>
      <c r="AV203" s="13" t="s">
        <v>85</v>
      </c>
      <c r="AW203" s="13" t="s">
        <v>36</v>
      </c>
      <c r="AX203" s="13" t="s">
        <v>75</v>
      </c>
      <c r="AY203" s="244" t="s">
        <v>151</v>
      </c>
    </row>
    <row r="204" s="13" customFormat="1">
      <c r="A204" s="13"/>
      <c r="B204" s="233"/>
      <c r="C204" s="234"/>
      <c r="D204" s="235" t="s">
        <v>173</v>
      </c>
      <c r="E204" s="236" t="s">
        <v>19</v>
      </c>
      <c r="F204" s="237" t="s">
        <v>1232</v>
      </c>
      <c r="G204" s="234"/>
      <c r="H204" s="238">
        <v>265</v>
      </c>
      <c r="I204" s="239"/>
      <c r="J204" s="234"/>
      <c r="K204" s="234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173</v>
      </c>
      <c r="AU204" s="244" t="s">
        <v>85</v>
      </c>
      <c r="AV204" s="13" t="s">
        <v>85</v>
      </c>
      <c r="AW204" s="13" t="s">
        <v>36</v>
      </c>
      <c r="AX204" s="13" t="s">
        <v>75</v>
      </c>
      <c r="AY204" s="244" t="s">
        <v>151</v>
      </c>
    </row>
    <row r="205" s="14" customFormat="1">
      <c r="A205" s="14"/>
      <c r="B205" s="245"/>
      <c r="C205" s="246"/>
      <c r="D205" s="235" t="s">
        <v>173</v>
      </c>
      <c r="E205" s="247" t="s">
        <v>19</v>
      </c>
      <c r="F205" s="248" t="s">
        <v>1233</v>
      </c>
      <c r="G205" s="246"/>
      <c r="H205" s="249">
        <v>1990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173</v>
      </c>
      <c r="AU205" s="255" t="s">
        <v>85</v>
      </c>
      <c r="AV205" s="14" t="s">
        <v>158</v>
      </c>
      <c r="AW205" s="14" t="s">
        <v>36</v>
      </c>
      <c r="AX205" s="14" t="s">
        <v>83</v>
      </c>
      <c r="AY205" s="255" t="s">
        <v>151</v>
      </c>
    </row>
    <row r="206" s="2" customFormat="1" ht="37.8" customHeight="1">
      <c r="A206" s="41"/>
      <c r="B206" s="42"/>
      <c r="C206" s="215" t="s">
        <v>300</v>
      </c>
      <c r="D206" s="215" t="s">
        <v>153</v>
      </c>
      <c r="E206" s="216" t="s">
        <v>1234</v>
      </c>
      <c r="F206" s="217" t="s">
        <v>1235</v>
      </c>
      <c r="G206" s="218" t="s">
        <v>256</v>
      </c>
      <c r="H206" s="219">
        <v>2460</v>
      </c>
      <c r="I206" s="220"/>
      <c r="J206" s="221">
        <f>ROUND(I206*H206,2)</f>
        <v>0</v>
      </c>
      <c r="K206" s="217" t="s">
        <v>157</v>
      </c>
      <c r="L206" s="47"/>
      <c r="M206" s="222" t="s">
        <v>19</v>
      </c>
      <c r="N206" s="223" t="s">
        <v>46</v>
      </c>
      <c r="O206" s="87"/>
      <c r="P206" s="224">
        <f>O206*H206</f>
        <v>0</v>
      </c>
      <c r="Q206" s="224">
        <v>0.33206000000000002</v>
      </c>
      <c r="R206" s="224">
        <f>Q206*H206</f>
        <v>816.86760000000004</v>
      </c>
      <c r="S206" s="224">
        <v>0</v>
      </c>
      <c r="T206" s="22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158</v>
      </c>
      <c r="AT206" s="226" t="s">
        <v>153</v>
      </c>
      <c r="AU206" s="226" t="s">
        <v>85</v>
      </c>
      <c r="AY206" s="20" t="s">
        <v>151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0" t="s">
        <v>83</v>
      </c>
      <c r="BK206" s="227">
        <f>ROUND(I206*H206,2)</f>
        <v>0</v>
      </c>
      <c r="BL206" s="20" t="s">
        <v>158</v>
      </c>
      <c r="BM206" s="226" t="s">
        <v>1236</v>
      </c>
    </row>
    <row r="207" s="2" customFormat="1">
      <c r="A207" s="41"/>
      <c r="B207" s="42"/>
      <c r="C207" s="43"/>
      <c r="D207" s="228" t="s">
        <v>160</v>
      </c>
      <c r="E207" s="43"/>
      <c r="F207" s="229" t="s">
        <v>1237</v>
      </c>
      <c r="G207" s="43"/>
      <c r="H207" s="43"/>
      <c r="I207" s="230"/>
      <c r="J207" s="43"/>
      <c r="K207" s="43"/>
      <c r="L207" s="47"/>
      <c r="M207" s="231"/>
      <c r="N207" s="232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160</v>
      </c>
      <c r="AU207" s="20" t="s">
        <v>85</v>
      </c>
    </row>
    <row r="208" s="13" customFormat="1">
      <c r="A208" s="13"/>
      <c r="B208" s="233"/>
      <c r="C208" s="234"/>
      <c r="D208" s="235" t="s">
        <v>173</v>
      </c>
      <c r="E208" s="236" t="s">
        <v>19</v>
      </c>
      <c r="F208" s="237" t="s">
        <v>1202</v>
      </c>
      <c r="G208" s="234"/>
      <c r="H208" s="238">
        <v>1600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173</v>
      </c>
      <c r="AU208" s="244" t="s">
        <v>85</v>
      </c>
      <c r="AV208" s="13" t="s">
        <v>85</v>
      </c>
      <c r="AW208" s="13" t="s">
        <v>36</v>
      </c>
      <c r="AX208" s="13" t="s">
        <v>75</v>
      </c>
      <c r="AY208" s="244" t="s">
        <v>151</v>
      </c>
    </row>
    <row r="209" s="13" customFormat="1">
      <c r="A209" s="13"/>
      <c r="B209" s="233"/>
      <c r="C209" s="234"/>
      <c r="D209" s="235" t="s">
        <v>173</v>
      </c>
      <c r="E209" s="236" t="s">
        <v>19</v>
      </c>
      <c r="F209" s="237" t="s">
        <v>1194</v>
      </c>
      <c r="G209" s="234"/>
      <c r="H209" s="238">
        <v>240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173</v>
      </c>
      <c r="AU209" s="244" t="s">
        <v>85</v>
      </c>
      <c r="AV209" s="13" t="s">
        <v>85</v>
      </c>
      <c r="AW209" s="13" t="s">
        <v>36</v>
      </c>
      <c r="AX209" s="13" t="s">
        <v>75</v>
      </c>
      <c r="AY209" s="244" t="s">
        <v>151</v>
      </c>
    </row>
    <row r="210" s="15" customFormat="1">
      <c r="A210" s="15"/>
      <c r="B210" s="256"/>
      <c r="C210" s="257"/>
      <c r="D210" s="235" t="s">
        <v>173</v>
      </c>
      <c r="E210" s="258" t="s">
        <v>19</v>
      </c>
      <c r="F210" s="259" t="s">
        <v>1195</v>
      </c>
      <c r="G210" s="257"/>
      <c r="H210" s="260">
        <v>1840</v>
      </c>
      <c r="I210" s="261"/>
      <c r="J210" s="257"/>
      <c r="K210" s="257"/>
      <c r="L210" s="262"/>
      <c r="M210" s="263"/>
      <c r="N210" s="264"/>
      <c r="O210" s="264"/>
      <c r="P210" s="264"/>
      <c r="Q210" s="264"/>
      <c r="R210" s="264"/>
      <c r="S210" s="264"/>
      <c r="T210" s="26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6" t="s">
        <v>173</v>
      </c>
      <c r="AU210" s="266" t="s">
        <v>85</v>
      </c>
      <c r="AV210" s="15" t="s">
        <v>167</v>
      </c>
      <c r="AW210" s="15" t="s">
        <v>36</v>
      </c>
      <c r="AX210" s="15" t="s">
        <v>75</v>
      </c>
      <c r="AY210" s="266" t="s">
        <v>151</v>
      </c>
    </row>
    <row r="211" s="13" customFormat="1">
      <c r="A211" s="13"/>
      <c r="B211" s="233"/>
      <c r="C211" s="234"/>
      <c r="D211" s="235" t="s">
        <v>173</v>
      </c>
      <c r="E211" s="236" t="s">
        <v>19</v>
      </c>
      <c r="F211" s="237" t="s">
        <v>1204</v>
      </c>
      <c r="G211" s="234"/>
      <c r="H211" s="238">
        <v>575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173</v>
      </c>
      <c r="AU211" s="244" t="s">
        <v>85</v>
      </c>
      <c r="AV211" s="13" t="s">
        <v>85</v>
      </c>
      <c r="AW211" s="13" t="s">
        <v>36</v>
      </c>
      <c r="AX211" s="13" t="s">
        <v>75</v>
      </c>
      <c r="AY211" s="244" t="s">
        <v>151</v>
      </c>
    </row>
    <row r="212" s="13" customFormat="1">
      <c r="A212" s="13"/>
      <c r="B212" s="233"/>
      <c r="C212" s="234"/>
      <c r="D212" s="235" t="s">
        <v>173</v>
      </c>
      <c r="E212" s="236" t="s">
        <v>19</v>
      </c>
      <c r="F212" s="237" t="s">
        <v>1196</v>
      </c>
      <c r="G212" s="234"/>
      <c r="H212" s="238">
        <v>45</v>
      </c>
      <c r="I212" s="239"/>
      <c r="J212" s="234"/>
      <c r="K212" s="234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173</v>
      </c>
      <c r="AU212" s="244" t="s">
        <v>85</v>
      </c>
      <c r="AV212" s="13" t="s">
        <v>85</v>
      </c>
      <c r="AW212" s="13" t="s">
        <v>36</v>
      </c>
      <c r="AX212" s="13" t="s">
        <v>75</v>
      </c>
      <c r="AY212" s="244" t="s">
        <v>151</v>
      </c>
    </row>
    <row r="213" s="15" customFormat="1">
      <c r="A213" s="15"/>
      <c r="B213" s="256"/>
      <c r="C213" s="257"/>
      <c r="D213" s="235" t="s">
        <v>173</v>
      </c>
      <c r="E213" s="258" t="s">
        <v>19</v>
      </c>
      <c r="F213" s="259" t="s">
        <v>1197</v>
      </c>
      <c r="G213" s="257"/>
      <c r="H213" s="260">
        <v>620</v>
      </c>
      <c r="I213" s="261"/>
      <c r="J213" s="257"/>
      <c r="K213" s="257"/>
      <c r="L213" s="262"/>
      <c r="M213" s="263"/>
      <c r="N213" s="264"/>
      <c r="O213" s="264"/>
      <c r="P213" s="264"/>
      <c r="Q213" s="264"/>
      <c r="R213" s="264"/>
      <c r="S213" s="264"/>
      <c r="T213" s="26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6" t="s">
        <v>173</v>
      </c>
      <c r="AU213" s="266" t="s">
        <v>85</v>
      </c>
      <c r="AV213" s="15" t="s">
        <v>167</v>
      </c>
      <c r="AW213" s="15" t="s">
        <v>36</v>
      </c>
      <c r="AX213" s="15" t="s">
        <v>75</v>
      </c>
      <c r="AY213" s="266" t="s">
        <v>151</v>
      </c>
    </row>
    <row r="214" s="14" customFormat="1">
      <c r="A214" s="14"/>
      <c r="B214" s="245"/>
      <c r="C214" s="246"/>
      <c r="D214" s="235" t="s">
        <v>173</v>
      </c>
      <c r="E214" s="247" t="s">
        <v>19</v>
      </c>
      <c r="F214" s="248" t="s">
        <v>177</v>
      </c>
      <c r="G214" s="246"/>
      <c r="H214" s="249">
        <v>2460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173</v>
      </c>
      <c r="AU214" s="255" t="s">
        <v>85</v>
      </c>
      <c r="AV214" s="14" t="s">
        <v>158</v>
      </c>
      <c r="AW214" s="14" t="s">
        <v>36</v>
      </c>
      <c r="AX214" s="14" t="s">
        <v>83</v>
      </c>
      <c r="AY214" s="255" t="s">
        <v>151</v>
      </c>
    </row>
    <row r="215" s="2" customFormat="1" ht="24.15" customHeight="1">
      <c r="A215" s="41"/>
      <c r="B215" s="42"/>
      <c r="C215" s="215" t="s">
        <v>305</v>
      </c>
      <c r="D215" s="215" t="s">
        <v>153</v>
      </c>
      <c r="E215" s="216" t="s">
        <v>1238</v>
      </c>
      <c r="F215" s="217" t="s">
        <v>1239</v>
      </c>
      <c r="G215" s="218" t="s">
        <v>256</v>
      </c>
      <c r="H215" s="219">
        <v>2765</v>
      </c>
      <c r="I215" s="220"/>
      <c r="J215" s="221">
        <f>ROUND(I215*H215,2)</f>
        <v>0</v>
      </c>
      <c r="K215" s="217" t="s">
        <v>157</v>
      </c>
      <c r="L215" s="47"/>
      <c r="M215" s="222" t="s">
        <v>19</v>
      </c>
      <c r="N215" s="223" t="s">
        <v>46</v>
      </c>
      <c r="O215" s="87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6" t="s">
        <v>158</v>
      </c>
      <c r="AT215" s="226" t="s">
        <v>153</v>
      </c>
      <c r="AU215" s="226" t="s">
        <v>85</v>
      </c>
      <c r="AY215" s="20" t="s">
        <v>151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20" t="s">
        <v>83</v>
      </c>
      <c r="BK215" s="227">
        <f>ROUND(I215*H215,2)</f>
        <v>0</v>
      </c>
      <c r="BL215" s="20" t="s">
        <v>158</v>
      </c>
      <c r="BM215" s="226" t="s">
        <v>1240</v>
      </c>
    </row>
    <row r="216" s="2" customFormat="1">
      <c r="A216" s="41"/>
      <c r="B216" s="42"/>
      <c r="C216" s="43"/>
      <c r="D216" s="228" t="s">
        <v>160</v>
      </c>
      <c r="E216" s="43"/>
      <c r="F216" s="229" t="s">
        <v>1241</v>
      </c>
      <c r="G216" s="43"/>
      <c r="H216" s="43"/>
      <c r="I216" s="230"/>
      <c r="J216" s="43"/>
      <c r="K216" s="43"/>
      <c r="L216" s="47"/>
      <c r="M216" s="231"/>
      <c r="N216" s="232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160</v>
      </c>
      <c r="AU216" s="20" t="s">
        <v>85</v>
      </c>
    </row>
    <row r="217" s="13" customFormat="1">
      <c r="A217" s="13"/>
      <c r="B217" s="233"/>
      <c r="C217" s="234"/>
      <c r="D217" s="235" t="s">
        <v>173</v>
      </c>
      <c r="E217" s="236" t="s">
        <v>19</v>
      </c>
      <c r="F217" s="237" t="s">
        <v>1242</v>
      </c>
      <c r="G217" s="234"/>
      <c r="H217" s="238">
        <v>1990</v>
      </c>
      <c r="I217" s="239"/>
      <c r="J217" s="234"/>
      <c r="K217" s="234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173</v>
      </c>
      <c r="AU217" s="244" t="s">
        <v>85</v>
      </c>
      <c r="AV217" s="13" t="s">
        <v>85</v>
      </c>
      <c r="AW217" s="13" t="s">
        <v>36</v>
      </c>
      <c r="AX217" s="13" t="s">
        <v>75</v>
      </c>
      <c r="AY217" s="244" t="s">
        <v>151</v>
      </c>
    </row>
    <row r="218" s="13" customFormat="1">
      <c r="A218" s="13"/>
      <c r="B218" s="233"/>
      <c r="C218" s="234"/>
      <c r="D218" s="235" t="s">
        <v>173</v>
      </c>
      <c r="E218" s="236" t="s">
        <v>19</v>
      </c>
      <c r="F218" s="237" t="s">
        <v>1243</v>
      </c>
      <c r="G218" s="234"/>
      <c r="H218" s="238">
        <v>775</v>
      </c>
      <c r="I218" s="239"/>
      <c r="J218" s="234"/>
      <c r="K218" s="234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173</v>
      </c>
      <c r="AU218" s="244" t="s">
        <v>85</v>
      </c>
      <c r="AV218" s="13" t="s">
        <v>85</v>
      </c>
      <c r="AW218" s="13" t="s">
        <v>36</v>
      </c>
      <c r="AX218" s="13" t="s">
        <v>75</v>
      </c>
      <c r="AY218" s="244" t="s">
        <v>151</v>
      </c>
    </row>
    <row r="219" s="14" customFormat="1">
      <c r="A219" s="14"/>
      <c r="B219" s="245"/>
      <c r="C219" s="246"/>
      <c r="D219" s="235" t="s">
        <v>173</v>
      </c>
      <c r="E219" s="247" t="s">
        <v>19</v>
      </c>
      <c r="F219" s="248" t="s">
        <v>177</v>
      </c>
      <c r="G219" s="246"/>
      <c r="H219" s="249">
        <v>2765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173</v>
      </c>
      <c r="AU219" s="255" t="s">
        <v>85</v>
      </c>
      <c r="AV219" s="14" t="s">
        <v>158</v>
      </c>
      <c r="AW219" s="14" t="s">
        <v>36</v>
      </c>
      <c r="AX219" s="14" t="s">
        <v>83</v>
      </c>
      <c r="AY219" s="255" t="s">
        <v>151</v>
      </c>
    </row>
    <row r="220" s="2" customFormat="1" ht="24.15" customHeight="1">
      <c r="A220" s="41"/>
      <c r="B220" s="42"/>
      <c r="C220" s="215" t="s">
        <v>310</v>
      </c>
      <c r="D220" s="215" t="s">
        <v>153</v>
      </c>
      <c r="E220" s="216" t="s">
        <v>1244</v>
      </c>
      <c r="F220" s="217" t="s">
        <v>1245</v>
      </c>
      <c r="G220" s="218" t="s">
        <v>256</v>
      </c>
      <c r="H220" s="219">
        <v>3375</v>
      </c>
      <c r="I220" s="220"/>
      <c r="J220" s="221">
        <f>ROUND(I220*H220,2)</f>
        <v>0</v>
      </c>
      <c r="K220" s="217" t="s">
        <v>157</v>
      </c>
      <c r="L220" s="47"/>
      <c r="M220" s="222" t="s">
        <v>19</v>
      </c>
      <c r="N220" s="223" t="s">
        <v>46</v>
      </c>
      <c r="O220" s="87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158</v>
      </c>
      <c r="AT220" s="226" t="s">
        <v>153</v>
      </c>
      <c r="AU220" s="226" t="s">
        <v>85</v>
      </c>
      <c r="AY220" s="20" t="s">
        <v>151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0" t="s">
        <v>83</v>
      </c>
      <c r="BK220" s="227">
        <f>ROUND(I220*H220,2)</f>
        <v>0</v>
      </c>
      <c r="BL220" s="20" t="s">
        <v>158</v>
      </c>
      <c r="BM220" s="226" t="s">
        <v>1246</v>
      </c>
    </row>
    <row r="221" s="2" customFormat="1">
      <c r="A221" s="41"/>
      <c r="B221" s="42"/>
      <c r="C221" s="43"/>
      <c r="D221" s="228" t="s">
        <v>160</v>
      </c>
      <c r="E221" s="43"/>
      <c r="F221" s="229" t="s">
        <v>1247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160</v>
      </c>
      <c r="AU221" s="20" t="s">
        <v>85</v>
      </c>
    </row>
    <row r="222" s="2" customFormat="1" ht="44.25" customHeight="1">
      <c r="A222" s="41"/>
      <c r="B222" s="42"/>
      <c r="C222" s="215" t="s">
        <v>315</v>
      </c>
      <c r="D222" s="215" t="s">
        <v>153</v>
      </c>
      <c r="E222" s="216" t="s">
        <v>1248</v>
      </c>
      <c r="F222" s="217" t="s">
        <v>1249</v>
      </c>
      <c r="G222" s="218" t="s">
        <v>256</v>
      </c>
      <c r="H222" s="219">
        <v>3375</v>
      </c>
      <c r="I222" s="220"/>
      <c r="J222" s="221">
        <f>ROUND(I222*H222,2)</f>
        <v>0</v>
      </c>
      <c r="K222" s="217" t="s">
        <v>157</v>
      </c>
      <c r="L222" s="47"/>
      <c r="M222" s="222" t="s">
        <v>19</v>
      </c>
      <c r="N222" s="223" t="s">
        <v>46</v>
      </c>
      <c r="O222" s="87"/>
      <c r="P222" s="224">
        <f>O222*H222</f>
        <v>0</v>
      </c>
      <c r="Q222" s="224">
        <v>0.10373</v>
      </c>
      <c r="R222" s="224">
        <f>Q222*H222</f>
        <v>350.08875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158</v>
      </c>
      <c r="AT222" s="226" t="s">
        <v>153</v>
      </c>
      <c r="AU222" s="226" t="s">
        <v>85</v>
      </c>
      <c r="AY222" s="20" t="s">
        <v>151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20" t="s">
        <v>83</v>
      </c>
      <c r="BK222" s="227">
        <f>ROUND(I222*H222,2)</f>
        <v>0</v>
      </c>
      <c r="BL222" s="20" t="s">
        <v>158</v>
      </c>
      <c r="BM222" s="226" t="s">
        <v>1250</v>
      </c>
    </row>
    <row r="223" s="2" customFormat="1">
      <c r="A223" s="41"/>
      <c r="B223" s="42"/>
      <c r="C223" s="43"/>
      <c r="D223" s="228" t="s">
        <v>160</v>
      </c>
      <c r="E223" s="43"/>
      <c r="F223" s="229" t="s">
        <v>1251</v>
      </c>
      <c r="G223" s="43"/>
      <c r="H223" s="43"/>
      <c r="I223" s="230"/>
      <c r="J223" s="43"/>
      <c r="K223" s="43"/>
      <c r="L223" s="47"/>
      <c r="M223" s="231"/>
      <c r="N223" s="232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160</v>
      </c>
      <c r="AU223" s="20" t="s">
        <v>85</v>
      </c>
    </row>
    <row r="224" s="13" customFormat="1">
      <c r="A224" s="13"/>
      <c r="B224" s="233"/>
      <c r="C224" s="234"/>
      <c r="D224" s="235" t="s">
        <v>173</v>
      </c>
      <c r="E224" s="236" t="s">
        <v>19</v>
      </c>
      <c r="F224" s="237" t="s">
        <v>1252</v>
      </c>
      <c r="G224" s="234"/>
      <c r="H224" s="238">
        <v>2155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173</v>
      </c>
      <c r="AU224" s="244" t="s">
        <v>85</v>
      </c>
      <c r="AV224" s="13" t="s">
        <v>85</v>
      </c>
      <c r="AW224" s="13" t="s">
        <v>36</v>
      </c>
      <c r="AX224" s="13" t="s">
        <v>75</v>
      </c>
      <c r="AY224" s="244" t="s">
        <v>151</v>
      </c>
    </row>
    <row r="225" s="13" customFormat="1">
      <c r="A225" s="13"/>
      <c r="B225" s="233"/>
      <c r="C225" s="234"/>
      <c r="D225" s="235" t="s">
        <v>173</v>
      </c>
      <c r="E225" s="236" t="s">
        <v>19</v>
      </c>
      <c r="F225" s="237" t="s">
        <v>1253</v>
      </c>
      <c r="G225" s="234"/>
      <c r="H225" s="238">
        <v>290</v>
      </c>
      <c r="I225" s="239"/>
      <c r="J225" s="234"/>
      <c r="K225" s="234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173</v>
      </c>
      <c r="AU225" s="244" t="s">
        <v>85</v>
      </c>
      <c r="AV225" s="13" t="s">
        <v>85</v>
      </c>
      <c r="AW225" s="13" t="s">
        <v>36</v>
      </c>
      <c r="AX225" s="13" t="s">
        <v>75</v>
      </c>
      <c r="AY225" s="244" t="s">
        <v>151</v>
      </c>
    </row>
    <row r="226" s="15" customFormat="1">
      <c r="A226" s="15"/>
      <c r="B226" s="256"/>
      <c r="C226" s="257"/>
      <c r="D226" s="235" t="s">
        <v>173</v>
      </c>
      <c r="E226" s="258" t="s">
        <v>19</v>
      </c>
      <c r="F226" s="259" t="s">
        <v>1254</v>
      </c>
      <c r="G226" s="257"/>
      <c r="H226" s="260">
        <v>2445</v>
      </c>
      <c r="I226" s="261"/>
      <c r="J226" s="257"/>
      <c r="K226" s="257"/>
      <c r="L226" s="262"/>
      <c r="M226" s="263"/>
      <c r="N226" s="264"/>
      <c r="O226" s="264"/>
      <c r="P226" s="264"/>
      <c r="Q226" s="264"/>
      <c r="R226" s="264"/>
      <c r="S226" s="264"/>
      <c r="T226" s="26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6" t="s">
        <v>173</v>
      </c>
      <c r="AU226" s="266" t="s">
        <v>85</v>
      </c>
      <c r="AV226" s="15" t="s">
        <v>167</v>
      </c>
      <c r="AW226" s="15" t="s">
        <v>36</v>
      </c>
      <c r="AX226" s="15" t="s">
        <v>75</v>
      </c>
      <c r="AY226" s="266" t="s">
        <v>151</v>
      </c>
    </row>
    <row r="227" s="13" customFormat="1">
      <c r="A227" s="13"/>
      <c r="B227" s="233"/>
      <c r="C227" s="234"/>
      <c r="D227" s="235" t="s">
        <v>173</v>
      </c>
      <c r="E227" s="236" t="s">
        <v>19</v>
      </c>
      <c r="F227" s="237" t="s">
        <v>1255</v>
      </c>
      <c r="G227" s="234"/>
      <c r="H227" s="238">
        <v>855</v>
      </c>
      <c r="I227" s="239"/>
      <c r="J227" s="234"/>
      <c r="K227" s="234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173</v>
      </c>
      <c r="AU227" s="244" t="s">
        <v>85</v>
      </c>
      <c r="AV227" s="13" t="s">
        <v>85</v>
      </c>
      <c r="AW227" s="13" t="s">
        <v>36</v>
      </c>
      <c r="AX227" s="13" t="s">
        <v>75</v>
      </c>
      <c r="AY227" s="244" t="s">
        <v>151</v>
      </c>
    </row>
    <row r="228" s="13" customFormat="1">
      <c r="A228" s="13"/>
      <c r="B228" s="233"/>
      <c r="C228" s="234"/>
      <c r="D228" s="235" t="s">
        <v>173</v>
      </c>
      <c r="E228" s="236" t="s">
        <v>19</v>
      </c>
      <c r="F228" s="237" t="s">
        <v>1256</v>
      </c>
      <c r="G228" s="234"/>
      <c r="H228" s="238">
        <v>75</v>
      </c>
      <c r="I228" s="239"/>
      <c r="J228" s="234"/>
      <c r="K228" s="234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173</v>
      </c>
      <c r="AU228" s="244" t="s">
        <v>85</v>
      </c>
      <c r="AV228" s="13" t="s">
        <v>85</v>
      </c>
      <c r="AW228" s="13" t="s">
        <v>36</v>
      </c>
      <c r="AX228" s="13" t="s">
        <v>75</v>
      </c>
      <c r="AY228" s="244" t="s">
        <v>151</v>
      </c>
    </row>
    <row r="229" s="15" customFormat="1">
      <c r="A229" s="15"/>
      <c r="B229" s="256"/>
      <c r="C229" s="257"/>
      <c r="D229" s="235" t="s">
        <v>173</v>
      </c>
      <c r="E229" s="258" t="s">
        <v>19</v>
      </c>
      <c r="F229" s="259" t="s">
        <v>1257</v>
      </c>
      <c r="G229" s="257"/>
      <c r="H229" s="260">
        <v>930</v>
      </c>
      <c r="I229" s="261"/>
      <c r="J229" s="257"/>
      <c r="K229" s="257"/>
      <c r="L229" s="262"/>
      <c r="M229" s="263"/>
      <c r="N229" s="264"/>
      <c r="O229" s="264"/>
      <c r="P229" s="264"/>
      <c r="Q229" s="264"/>
      <c r="R229" s="264"/>
      <c r="S229" s="264"/>
      <c r="T229" s="26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6" t="s">
        <v>173</v>
      </c>
      <c r="AU229" s="266" t="s">
        <v>85</v>
      </c>
      <c r="AV229" s="15" t="s">
        <v>167</v>
      </c>
      <c r="AW229" s="15" t="s">
        <v>36</v>
      </c>
      <c r="AX229" s="15" t="s">
        <v>75</v>
      </c>
      <c r="AY229" s="266" t="s">
        <v>151</v>
      </c>
    </row>
    <row r="230" s="14" customFormat="1">
      <c r="A230" s="14"/>
      <c r="B230" s="245"/>
      <c r="C230" s="246"/>
      <c r="D230" s="235" t="s">
        <v>173</v>
      </c>
      <c r="E230" s="247" t="s">
        <v>19</v>
      </c>
      <c r="F230" s="248" t="s">
        <v>1219</v>
      </c>
      <c r="G230" s="246"/>
      <c r="H230" s="249">
        <v>3375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173</v>
      </c>
      <c r="AU230" s="255" t="s">
        <v>85</v>
      </c>
      <c r="AV230" s="14" t="s">
        <v>158</v>
      </c>
      <c r="AW230" s="14" t="s">
        <v>36</v>
      </c>
      <c r="AX230" s="14" t="s">
        <v>83</v>
      </c>
      <c r="AY230" s="255" t="s">
        <v>151</v>
      </c>
    </row>
    <row r="231" s="2" customFormat="1" ht="78" customHeight="1">
      <c r="A231" s="41"/>
      <c r="B231" s="42"/>
      <c r="C231" s="215" t="s">
        <v>320</v>
      </c>
      <c r="D231" s="215" t="s">
        <v>153</v>
      </c>
      <c r="E231" s="216" t="s">
        <v>1258</v>
      </c>
      <c r="F231" s="217" t="s">
        <v>1259</v>
      </c>
      <c r="G231" s="218" t="s">
        <v>256</v>
      </c>
      <c r="H231" s="219">
        <v>20</v>
      </c>
      <c r="I231" s="220"/>
      <c r="J231" s="221">
        <f>ROUND(I231*H231,2)</f>
        <v>0</v>
      </c>
      <c r="K231" s="217" t="s">
        <v>157</v>
      </c>
      <c r="L231" s="47"/>
      <c r="M231" s="222" t="s">
        <v>19</v>
      </c>
      <c r="N231" s="223" t="s">
        <v>46</v>
      </c>
      <c r="O231" s="87"/>
      <c r="P231" s="224">
        <f>O231*H231</f>
        <v>0</v>
      </c>
      <c r="Q231" s="224">
        <v>0.089219999999999994</v>
      </c>
      <c r="R231" s="224">
        <f>Q231*H231</f>
        <v>1.7843999999999998</v>
      </c>
      <c r="S231" s="224">
        <v>0</v>
      </c>
      <c r="T231" s="225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6" t="s">
        <v>158</v>
      </c>
      <c r="AT231" s="226" t="s">
        <v>153</v>
      </c>
      <c r="AU231" s="226" t="s">
        <v>85</v>
      </c>
      <c r="AY231" s="20" t="s">
        <v>151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20" t="s">
        <v>83</v>
      </c>
      <c r="BK231" s="227">
        <f>ROUND(I231*H231,2)</f>
        <v>0</v>
      </c>
      <c r="BL231" s="20" t="s">
        <v>158</v>
      </c>
      <c r="BM231" s="226" t="s">
        <v>1260</v>
      </c>
    </row>
    <row r="232" s="2" customFormat="1">
      <c r="A232" s="41"/>
      <c r="B232" s="42"/>
      <c r="C232" s="43"/>
      <c r="D232" s="228" t="s">
        <v>160</v>
      </c>
      <c r="E232" s="43"/>
      <c r="F232" s="229" t="s">
        <v>1261</v>
      </c>
      <c r="G232" s="43"/>
      <c r="H232" s="43"/>
      <c r="I232" s="230"/>
      <c r="J232" s="43"/>
      <c r="K232" s="43"/>
      <c r="L232" s="47"/>
      <c r="M232" s="231"/>
      <c r="N232" s="232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160</v>
      </c>
      <c r="AU232" s="20" t="s">
        <v>85</v>
      </c>
    </row>
    <row r="233" s="13" customFormat="1">
      <c r="A233" s="13"/>
      <c r="B233" s="233"/>
      <c r="C233" s="234"/>
      <c r="D233" s="235" t="s">
        <v>173</v>
      </c>
      <c r="E233" s="236" t="s">
        <v>19</v>
      </c>
      <c r="F233" s="237" t="s">
        <v>1262</v>
      </c>
      <c r="G233" s="234"/>
      <c r="H233" s="238">
        <v>20</v>
      </c>
      <c r="I233" s="239"/>
      <c r="J233" s="234"/>
      <c r="K233" s="234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173</v>
      </c>
      <c r="AU233" s="244" t="s">
        <v>85</v>
      </c>
      <c r="AV233" s="13" t="s">
        <v>85</v>
      </c>
      <c r="AW233" s="13" t="s">
        <v>36</v>
      </c>
      <c r="AX233" s="13" t="s">
        <v>83</v>
      </c>
      <c r="AY233" s="244" t="s">
        <v>151</v>
      </c>
    </row>
    <row r="234" s="2" customFormat="1" ht="16.5" customHeight="1">
      <c r="A234" s="41"/>
      <c r="B234" s="42"/>
      <c r="C234" s="267" t="s">
        <v>330</v>
      </c>
      <c r="D234" s="267" t="s">
        <v>363</v>
      </c>
      <c r="E234" s="268" t="s">
        <v>1263</v>
      </c>
      <c r="F234" s="269" t="s">
        <v>1264</v>
      </c>
      <c r="G234" s="270" t="s">
        <v>256</v>
      </c>
      <c r="H234" s="271">
        <v>4.1200000000000001</v>
      </c>
      <c r="I234" s="272"/>
      <c r="J234" s="273">
        <f>ROUND(I234*H234,2)</f>
        <v>0</v>
      </c>
      <c r="K234" s="269" t="s">
        <v>157</v>
      </c>
      <c r="L234" s="274"/>
      <c r="M234" s="275" t="s">
        <v>19</v>
      </c>
      <c r="N234" s="276" t="s">
        <v>46</v>
      </c>
      <c r="O234" s="87"/>
      <c r="P234" s="224">
        <f>O234*H234</f>
        <v>0</v>
      </c>
      <c r="Q234" s="224">
        <v>0.113</v>
      </c>
      <c r="R234" s="224">
        <f>Q234*H234</f>
        <v>0.46556000000000003</v>
      </c>
      <c r="S234" s="224">
        <v>0</v>
      </c>
      <c r="T234" s="225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6" t="s">
        <v>204</v>
      </c>
      <c r="AT234" s="226" t="s">
        <v>363</v>
      </c>
      <c r="AU234" s="226" t="s">
        <v>85</v>
      </c>
      <c r="AY234" s="20" t="s">
        <v>151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20" t="s">
        <v>83</v>
      </c>
      <c r="BK234" s="227">
        <f>ROUND(I234*H234,2)</f>
        <v>0</v>
      </c>
      <c r="BL234" s="20" t="s">
        <v>158</v>
      </c>
      <c r="BM234" s="226" t="s">
        <v>1265</v>
      </c>
    </row>
    <row r="235" s="13" customFormat="1">
      <c r="A235" s="13"/>
      <c r="B235" s="233"/>
      <c r="C235" s="234"/>
      <c r="D235" s="235" t="s">
        <v>173</v>
      </c>
      <c r="E235" s="236" t="s">
        <v>19</v>
      </c>
      <c r="F235" s="237" t="s">
        <v>1266</v>
      </c>
      <c r="G235" s="234"/>
      <c r="H235" s="238">
        <v>4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173</v>
      </c>
      <c r="AU235" s="244" t="s">
        <v>85</v>
      </c>
      <c r="AV235" s="13" t="s">
        <v>85</v>
      </c>
      <c r="AW235" s="13" t="s">
        <v>36</v>
      </c>
      <c r="AX235" s="13" t="s">
        <v>83</v>
      </c>
      <c r="AY235" s="244" t="s">
        <v>151</v>
      </c>
    </row>
    <row r="236" s="13" customFormat="1">
      <c r="A236" s="13"/>
      <c r="B236" s="233"/>
      <c r="C236" s="234"/>
      <c r="D236" s="235" t="s">
        <v>173</v>
      </c>
      <c r="E236" s="234"/>
      <c r="F236" s="237" t="s">
        <v>1267</v>
      </c>
      <c r="G236" s="234"/>
      <c r="H236" s="238">
        <v>4.1200000000000001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173</v>
      </c>
      <c r="AU236" s="244" t="s">
        <v>85</v>
      </c>
      <c r="AV236" s="13" t="s">
        <v>85</v>
      </c>
      <c r="AW236" s="13" t="s">
        <v>4</v>
      </c>
      <c r="AX236" s="13" t="s">
        <v>83</v>
      </c>
      <c r="AY236" s="244" t="s">
        <v>151</v>
      </c>
    </row>
    <row r="237" s="2" customFormat="1" ht="76.35" customHeight="1">
      <c r="A237" s="41"/>
      <c r="B237" s="42"/>
      <c r="C237" s="215" t="s">
        <v>335</v>
      </c>
      <c r="D237" s="215" t="s">
        <v>153</v>
      </c>
      <c r="E237" s="216" t="s">
        <v>1268</v>
      </c>
      <c r="F237" s="217" t="s">
        <v>1269</v>
      </c>
      <c r="G237" s="218" t="s">
        <v>256</v>
      </c>
      <c r="H237" s="219">
        <v>20</v>
      </c>
      <c r="I237" s="220"/>
      <c r="J237" s="221">
        <f>ROUND(I237*H237,2)</f>
        <v>0</v>
      </c>
      <c r="K237" s="217" t="s">
        <v>157</v>
      </c>
      <c r="L237" s="47"/>
      <c r="M237" s="222" t="s">
        <v>19</v>
      </c>
      <c r="N237" s="223" t="s">
        <v>46</v>
      </c>
      <c r="O237" s="87"/>
      <c r="P237" s="224">
        <f>O237*H237</f>
        <v>0</v>
      </c>
      <c r="Q237" s="224">
        <v>0.11162</v>
      </c>
      <c r="R237" s="224">
        <f>Q237*H237</f>
        <v>2.2324000000000002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158</v>
      </c>
      <c r="AT237" s="226" t="s">
        <v>153</v>
      </c>
      <c r="AU237" s="226" t="s">
        <v>85</v>
      </c>
      <c r="AY237" s="20" t="s">
        <v>151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83</v>
      </c>
      <c r="BK237" s="227">
        <f>ROUND(I237*H237,2)</f>
        <v>0</v>
      </c>
      <c r="BL237" s="20" t="s">
        <v>158</v>
      </c>
      <c r="BM237" s="226" t="s">
        <v>1270</v>
      </c>
    </row>
    <row r="238" s="2" customFormat="1">
      <c r="A238" s="41"/>
      <c r="B238" s="42"/>
      <c r="C238" s="43"/>
      <c r="D238" s="228" t="s">
        <v>160</v>
      </c>
      <c r="E238" s="43"/>
      <c r="F238" s="229" t="s">
        <v>1271</v>
      </c>
      <c r="G238" s="43"/>
      <c r="H238" s="43"/>
      <c r="I238" s="230"/>
      <c r="J238" s="43"/>
      <c r="K238" s="43"/>
      <c r="L238" s="47"/>
      <c r="M238" s="231"/>
      <c r="N238" s="232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160</v>
      </c>
      <c r="AU238" s="20" t="s">
        <v>85</v>
      </c>
    </row>
    <row r="239" s="13" customFormat="1">
      <c r="A239" s="13"/>
      <c r="B239" s="233"/>
      <c r="C239" s="234"/>
      <c r="D239" s="235" t="s">
        <v>173</v>
      </c>
      <c r="E239" s="236" t="s">
        <v>19</v>
      </c>
      <c r="F239" s="237" t="s">
        <v>1272</v>
      </c>
      <c r="G239" s="234"/>
      <c r="H239" s="238">
        <v>20</v>
      </c>
      <c r="I239" s="239"/>
      <c r="J239" s="234"/>
      <c r="K239" s="234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173</v>
      </c>
      <c r="AU239" s="244" t="s">
        <v>85</v>
      </c>
      <c r="AV239" s="13" t="s">
        <v>85</v>
      </c>
      <c r="AW239" s="13" t="s">
        <v>36</v>
      </c>
      <c r="AX239" s="13" t="s">
        <v>83</v>
      </c>
      <c r="AY239" s="244" t="s">
        <v>151</v>
      </c>
    </row>
    <row r="240" s="2" customFormat="1" ht="16.5" customHeight="1">
      <c r="A240" s="41"/>
      <c r="B240" s="42"/>
      <c r="C240" s="267" t="s">
        <v>341</v>
      </c>
      <c r="D240" s="267" t="s">
        <v>363</v>
      </c>
      <c r="E240" s="268" t="s">
        <v>1273</v>
      </c>
      <c r="F240" s="269" t="s">
        <v>1274</v>
      </c>
      <c r="G240" s="270" t="s">
        <v>256</v>
      </c>
      <c r="H240" s="271">
        <v>4.0800000000000001</v>
      </c>
      <c r="I240" s="272"/>
      <c r="J240" s="273">
        <f>ROUND(I240*H240,2)</f>
        <v>0</v>
      </c>
      <c r="K240" s="269" t="s">
        <v>157</v>
      </c>
      <c r="L240" s="274"/>
      <c r="M240" s="275" t="s">
        <v>19</v>
      </c>
      <c r="N240" s="276" t="s">
        <v>46</v>
      </c>
      <c r="O240" s="87"/>
      <c r="P240" s="224">
        <f>O240*H240</f>
        <v>0</v>
      </c>
      <c r="Q240" s="224">
        <v>0.17599999999999999</v>
      </c>
      <c r="R240" s="224">
        <f>Q240*H240</f>
        <v>0.71807999999999994</v>
      </c>
      <c r="S240" s="224">
        <v>0</v>
      </c>
      <c r="T240" s="225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6" t="s">
        <v>204</v>
      </c>
      <c r="AT240" s="226" t="s">
        <v>363</v>
      </c>
      <c r="AU240" s="226" t="s">
        <v>85</v>
      </c>
      <c r="AY240" s="20" t="s">
        <v>151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20" t="s">
        <v>83</v>
      </c>
      <c r="BK240" s="227">
        <f>ROUND(I240*H240,2)</f>
        <v>0</v>
      </c>
      <c r="BL240" s="20" t="s">
        <v>158</v>
      </c>
      <c r="BM240" s="226" t="s">
        <v>1275</v>
      </c>
    </row>
    <row r="241" s="13" customFormat="1">
      <c r="A241" s="13"/>
      <c r="B241" s="233"/>
      <c r="C241" s="234"/>
      <c r="D241" s="235" t="s">
        <v>173</v>
      </c>
      <c r="E241" s="236" t="s">
        <v>19</v>
      </c>
      <c r="F241" s="237" t="s">
        <v>1266</v>
      </c>
      <c r="G241" s="234"/>
      <c r="H241" s="238">
        <v>4</v>
      </c>
      <c r="I241" s="239"/>
      <c r="J241" s="234"/>
      <c r="K241" s="234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173</v>
      </c>
      <c r="AU241" s="244" t="s">
        <v>85</v>
      </c>
      <c r="AV241" s="13" t="s">
        <v>85</v>
      </c>
      <c r="AW241" s="13" t="s">
        <v>36</v>
      </c>
      <c r="AX241" s="13" t="s">
        <v>83</v>
      </c>
      <c r="AY241" s="244" t="s">
        <v>151</v>
      </c>
    </row>
    <row r="242" s="13" customFormat="1">
      <c r="A242" s="13"/>
      <c r="B242" s="233"/>
      <c r="C242" s="234"/>
      <c r="D242" s="235" t="s">
        <v>173</v>
      </c>
      <c r="E242" s="234"/>
      <c r="F242" s="237" t="s">
        <v>1276</v>
      </c>
      <c r="G242" s="234"/>
      <c r="H242" s="238">
        <v>4.0800000000000001</v>
      </c>
      <c r="I242" s="239"/>
      <c r="J242" s="234"/>
      <c r="K242" s="234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173</v>
      </c>
      <c r="AU242" s="244" t="s">
        <v>85</v>
      </c>
      <c r="AV242" s="13" t="s">
        <v>85</v>
      </c>
      <c r="AW242" s="13" t="s">
        <v>4</v>
      </c>
      <c r="AX242" s="13" t="s">
        <v>83</v>
      </c>
      <c r="AY242" s="244" t="s">
        <v>151</v>
      </c>
    </row>
    <row r="243" s="12" customFormat="1" ht="22.8" customHeight="1">
      <c r="A243" s="12"/>
      <c r="B243" s="199"/>
      <c r="C243" s="200"/>
      <c r="D243" s="201" t="s">
        <v>74</v>
      </c>
      <c r="E243" s="213" t="s">
        <v>211</v>
      </c>
      <c r="F243" s="213" t="s">
        <v>1277</v>
      </c>
      <c r="G243" s="200"/>
      <c r="H243" s="200"/>
      <c r="I243" s="203"/>
      <c r="J243" s="214">
        <f>BK243</f>
        <v>0</v>
      </c>
      <c r="K243" s="200"/>
      <c r="L243" s="205"/>
      <c r="M243" s="206"/>
      <c r="N243" s="207"/>
      <c r="O243" s="207"/>
      <c r="P243" s="208">
        <f>SUM(P244:P285)</f>
        <v>0</v>
      </c>
      <c r="Q243" s="207"/>
      <c r="R243" s="208">
        <f>SUM(R244:R285)</f>
        <v>6.2644499999999992</v>
      </c>
      <c r="S243" s="207"/>
      <c r="T243" s="209">
        <f>SUM(T244:T285)</f>
        <v>33.75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0" t="s">
        <v>83</v>
      </c>
      <c r="AT243" s="211" t="s">
        <v>74</v>
      </c>
      <c r="AU243" s="211" t="s">
        <v>83</v>
      </c>
      <c r="AY243" s="210" t="s">
        <v>151</v>
      </c>
      <c r="BK243" s="212">
        <f>SUM(BK244:BK285)</f>
        <v>0</v>
      </c>
    </row>
    <row r="244" s="2" customFormat="1" ht="66.75" customHeight="1">
      <c r="A244" s="41"/>
      <c r="B244" s="42"/>
      <c r="C244" s="215" t="s">
        <v>348</v>
      </c>
      <c r="D244" s="215" t="s">
        <v>153</v>
      </c>
      <c r="E244" s="216" t="s">
        <v>1278</v>
      </c>
      <c r="F244" s="217" t="s">
        <v>1279</v>
      </c>
      <c r="G244" s="218" t="s">
        <v>170</v>
      </c>
      <c r="H244" s="219">
        <v>20</v>
      </c>
      <c r="I244" s="220"/>
      <c r="J244" s="221">
        <f>ROUND(I244*H244,2)</f>
        <v>0</v>
      </c>
      <c r="K244" s="217" t="s">
        <v>157</v>
      </c>
      <c r="L244" s="47"/>
      <c r="M244" s="222" t="s">
        <v>19</v>
      </c>
      <c r="N244" s="223" t="s">
        <v>46</v>
      </c>
      <c r="O244" s="87"/>
      <c r="P244" s="224">
        <f>O244*H244</f>
        <v>0</v>
      </c>
      <c r="Q244" s="224">
        <v>0.080879999999999994</v>
      </c>
      <c r="R244" s="224">
        <f>Q244*H244</f>
        <v>1.6175999999999999</v>
      </c>
      <c r="S244" s="224">
        <v>0</v>
      </c>
      <c r="T244" s="225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6" t="s">
        <v>158</v>
      </c>
      <c r="AT244" s="226" t="s">
        <v>153</v>
      </c>
      <c r="AU244" s="226" t="s">
        <v>85</v>
      </c>
      <c r="AY244" s="20" t="s">
        <v>151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20" t="s">
        <v>83</v>
      </c>
      <c r="BK244" s="227">
        <f>ROUND(I244*H244,2)</f>
        <v>0</v>
      </c>
      <c r="BL244" s="20" t="s">
        <v>158</v>
      </c>
      <c r="BM244" s="226" t="s">
        <v>1280</v>
      </c>
    </row>
    <row r="245" s="2" customFormat="1">
      <c r="A245" s="41"/>
      <c r="B245" s="42"/>
      <c r="C245" s="43"/>
      <c r="D245" s="228" t="s">
        <v>160</v>
      </c>
      <c r="E245" s="43"/>
      <c r="F245" s="229" t="s">
        <v>1281</v>
      </c>
      <c r="G245" s="43"/>
      <c r="H245" s="43"/>
      <c r="I245" s="230"/>
      <c r="J245" s="43"/>
      <c r="K245" s="43"/>
      <c r="L245" s="47"/>
      <c r="M245" s="231"/>
      <c r="N245" s="232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160</v>
      </c>
      <c r="AU245" s="20" t="s">
        <v>85</v>
      </c>
    </row>
    <row r="246" s="2" customFormat="1" ht="16.5" customHeight="1">
      <c r="A246" s="41"/>
      <c r="B246" s="42"/>
      <c r="C246" s="267" t="s">
        <v>355</v>
      </c>
      <c r="D246" s="267" t="s">
        <v>363</v>
      </c>
      <c r="E246" s="268" t="s">
        <v>1282</v>
      </c>
      <c r="F246" s="269" t="s">
        <v>1283</v>
      </c>
      <c r="G246" s="270" t="s">
        <v>170</v>
      </c>
      <c r="H246" s="271">
        <v>20.399999999999999</v>
      </c>
      <c r="I246" s="272"/>
      <c r="J246" s="273">
        <f>ROUND(I246*H246,2)</f>
        <v>0</v>
      </c>
      <c r="K246" s="269" t="s">
        <v>157</v>
      </c>
      <c r="L246" s="274"/>
      <c r="M246" s="275" t="s">
        <v>19</v>
      </c>
      <c r="N246" s="276" t="s">
        <v>46</v>
      </c>
      <c r="O246" s="87"/>
      <c r="P246" s="224">
        <f>O246*H246</f>
        <v>0</v>
      </c>
      <c r="Q246" s="224">
        <v>0.045999999999999999</v>
      </c>
      <c r="R246" s="224">
        <f>Q246*H246</f>
        <v>0.9383999999999999</v>
      </c>
      <c r="S246" s="224">
        <v>0</v>
      </c>
      <c r="T246" s="225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6" t="s">
        <v>204</v>
      </c>
      <c r="AT246" s="226" t="s">
        <v>363</v>
      </c>
      <c r="AU246" s="226" t="s">
        <v>85</v>
      </c>
      <c r="AY246" s="20" t="s">
        <v>151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20" t="s">
        <v>83</v>
      </c>
      <c r="BK246" s="227">
        <f>ROUND(I246*H246,2)</f>
        <v>0</v>
      </c>
      <c r="BL246" s="20" t="s">
        <v>158</v>
      </c>
      <c r="BM246" s="226" t="s">
        <v>1284</v>
      </c>
    </row>
    <row r="247" s="13" customFormat="1">
      <c r="A247" s="13"/>
      <c r="B247" s="233"/>
      <c r="C247" s="234"/>
      <c r="D247" s="235" t="s">
        <v>173</v>
      </c>
      <c r="E247" s="234"/>
      <c r="F247" s="237" t="s">
        <v>1285</v>
      </c>
      <c r="G247" s="234"/>
      <c r="H247" s="238">
        <v>20.399999999999999</v>
      </c>
      <c r="I247" s="239"/>
      <c r="J247" s="234"/>
      <c r="K247" s="234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173</v>
      </c>
      <c r="AU247" s="244" t="s">
        <v>85</v>
      </c>
      <c r="AV247" s="13" t="s">
        <v>85</v>
      </c>
      <c r="AW247" s="13" t="s">
        <v>4</v>
      </c>
      <c r="AX247" s="13" t="s">
        <v>83</v>
      </c>
      <c r="AY247" s="244" t="s">
        <v>151</v>
      </c>
    </row>
    <row r="248" s="2" customFormat="1" ht="49.05" customHeight="1">
      <c r="A248" s="41"/>
      <c r="B248" s="42"/>
      <c r="C248" s="215" t="s">
        <v>362</v>
      </c>
      <c r="D248" s="215" t="s">
        <v>153</v>
      </c>
      <c r="E248" s="216" t="s">
        <v>1286</v>
      </c>
      <c r="F248" s="217" t="s">
        <v>1287</v>
      </c>
      <c r="G248" s="218" t="s">
        <v>170</v>
      </c>
      <c r="H248" s="219">
        <v>20</v>
      </c>
      <c r="I248" s="220"/>
      <c r="J248" s="221">
        <f>ROUND(I248*H248,2)</f>
        <v>0</v>
      </c>
      <c r="K248" s="217" t="s">
        <v>157</v>
      </c>
      <c r="L248" s="47"/>
      <c r="M248" s="222" t="s">
        <v>19</v>
      </c>
      <c r="N248" s="223" t="s">
        <v>46</v>
      </c>
      <c r="O248" s="87"/>
      <c r="P248" s="224">
        <f>O248*H248</f>
        <v>0</v>
      </c>
      <c r="Q248" s="224">
        <v>0.1295</v>
      </c>
      <c r="R248" s="224">
        <f>Q248*H248</f>
        <v>2.5899999999999999</v>
      </c>
      <c r="S248" s="224">
        <v>0</v>
      </c>
      <c r="T248" s="225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6" t="s">
        <v>158</v>
      </c>
      <c r="AT248" s="226" t="s">
        <v>153</v>
      </c>
      <c r="AU248" s="226" t="s">
        <v>85</v>
      </c>
      <c r="AY248" s="20" t="s">
        <v>151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20" t="s">
        <v>83</v>
      </c>
      <c r="BK248" s="227">
        <f>ROUND(I248*H248,2)</f>
        <v>0</v>
      </c>
      <c r="BL248" s="20" t="s">
        <v>158</v>
      </c>
      <c r="BM248" s="226" t="s">
        <v>1288</v>
      </c>
    </row>
    <row r="249" s="2" customFormat="1">
      <c r="A249" s="41"/>
      <c r="B249" s="42"/>
      <c r="C249" s="43"/>
      <c r="D249" s="228" t="s">
        <v>160</v>
      </c>
      <c r="E249" s="43"/>
      <c r="F249" s="229" t="s">
        <v>1289</v>
      </c>
      <c r="G249" s="43"/>
      <c r="H249" s="43"/>
      <c r="I249" s="230"/>
      <c r="J249" s="43"/>
      <c r="K249" s="43"/>
      <c r="L249" s="47"/>
      <c r="M249" s="231"/>
      <c r="N249" s="232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160</v>
      </c>
      <c r="AU249" s="20" t="s">
        <v>85</v>
      </c>
    </row>
    <row r="250" s="2" customFormat="1" ht="16.5" customHeight="1">
      <c r="A250" s="41"/>
      <c r="B250" s="42"/>
      <c r="C250" s="267" t="s">
        <v>369</v>
      </c>
      <c r="D250" s="267" t="s">
        <v>363</v>
      </c>
      <c r="E250" s="268" t="s">
        <v>1290</v>
      </c>
      <c r="F250" s="269" t="s">
        <v>1291</v>
      </c>
      <c r="G250" s="270" t="s">
        <v>170</v>
      </c>
      <c r="H250" s="271">
        <v>4.0800000000000001</v>
      </c>
      <c r="I250" s="272"/>
      <c r="J250" s="273">
        <f>ROUND(I250*H250,2)</f>
        <v>0</v>
      </c>
      <c r="K250" s="269" t="s">
        <v>157</v>
      </c>
      <c r="L250" s="274"/>
      <c r="M250" s="275" t="s">
        <v>19</v>
      </c>
      <c r="N250" s="276" t="s">
        <v>46</v>
      </c>
      <c r="O250" s="87"/>
      <c r="P250" s="224">
        <f>O250*H250</f>
        <v>0</v>
      </c>
      <c r="Q250" s="224">
        <v>0.085000000000000006</v>
      </c>
      <c r="R250" s="224">
        <f>Q250*H250</f>
        <v>0.34680000000000005</v>
      </c>
      <c r="S250" s="224">
        <v>0</v>
      </c>
      <c r="T250" s="225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6" t="s">
        <v>204</v>
      </c>
      <c r="AT250" s="226" t="s">
        <v>363</v>
      </c>
      <c r="AU250" s="226" t="s">
        <v>85</v>
      </c>
      <c r="AY250" s="20" t="s">
        <v>151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20" t="s">
        <v>83</v>
      </c>
      <c r="BK250" s="227">
        <f>ROUND(I250*H250,2)</f>
        <v>0</v>
      </c>
      <c r="BL250" s="20" t="s">
        <v>158</v>
      </c>
      <c r="BM250" s="226" t="s">
        <v>1292</v>
      </c>
    </row>
    <row r="251" s="13" customFormat="1">
      <c r="A251" s="13"/>
      <c r="B251" s="233"/>
      <c r="C251" s="234"/>
      <c r="D251" s="235" t="s">
        <v>173</v>
      </c>
      <c r="E251" s="234"/>
      <c r="F251" s="237" t="s">
        <v>1276</v>
      </c>
      <c r="G251" s="234"/>
      <c r="H251" s="238">
        <v>4.0800000000000001</v>
      </c>
      <c r="I251" s="239"/>
      <c r="J251" s="234"/>
      <c r="K251" s="234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173</v>
      </c>
      <c r="AU251" s="244" t="s">
        <v>85</v>
      </c>
      <c r="AV251" s="13" t="s">
        <v>85</v>
      </c>
      <c r="AW251" s="13" t="s">
        <v>4</v>
      </c>
      <c r="AX251" s="13" t="s">
        <v>83</v>
      </c>
      <c r="AY251" s="244" t="s">
        <v>151</v>
      </c>
    </row>
    <row r="252" s="2" customFormat="1" ht="62.7" customHeight="1">
      <c r="A252" s="41"/>
      <c r="B252" s="42"/>
      <c r="C252" s="215" t="s">
        <v>377</v>
      </c>
      <c r="D252" s="215" t="s">
        <v>153</v>
      </c>
      <c r="E252" s="216" t="s">
        <v>1293</v>
      </c>
      <c r="F252" s="217" t="s">
        <v>1294</v>
      </c>
      <c r="G252" s="218" t="s">
        <v>170</v>
      </c>
      <c r="H252" s="219">
        <v>1265</v>
      </c>
      <c r="I252" s="220"/>
      <c r="J252" s="221">
        <f>ROUND(I252*H252,2)</f>
        <v>0</v>
      </c>
      <c r="K252" s="217" t="s">
        <v>157</v>
      </c>
      <c r="L252" s="47"/>
      <c r="M252" s="222" t="s">
        <v>19</v>
      </c>
      <c r="N252" s="223" t="s">
        <v>46</v>
      </c>
      <c r="O252" s="87"/>
      <c r="P252" s="224">
        <f>O252*H252</f>
        <v>0</v>
      </c>
      <c r="Q252" s="224">
        <v>0.00060999999999999997</v>
      </c>
      <c r="R252" s="224">
        <f>Q252*H252</f>
        <v>0.77164999999999995</v>
      </c>
      <c r="S252" s="224">
        <v>0</v>
      </c>
      <c r="T252" s="225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6" t="s">
        <v>158</v>
      </c>
      <c r="AT252" s="226" t="s">
        <v>153</v>
      </c>
      <c r="AU252" s="226" t="s">
        <v>85</v>
      </c>
      <c r="AY252" s="20" t="s">
        <v>151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0" t="s">
        <v>83</v>
      </c>
      <c r="BK252" s="227">
        <f>ROUND(I252*H252,2)</f>
        <v>0</v>
      </c>
      <c r="BL252" s="20" t="s">
        <v>158</v>
      </c>
      <c r="BM252" s="226" t="s">
        <v>1295</v>
      </c>
    </row>
    <row r="253" s="2" customFormat="1">
      <c r="A253" s="41"/>
      <c r="B253" s="42"/>
      <c r="C253" s="43"/>
      <c r="D253" s="228" t="s">
        <v>160</v>
      </c>
      <c r="E253" s="43"/>
      <c r="F253" s="229" t="s">
        <v>1296</v>
      </c>
      <c r="G253" s="43"/>
      <c r="H253" s="43"/>
      <c r="I253" s="230"/>
      <c r="J253" s="43"/>
      <c r="K253" s="43"/>
      <c r="L253" s="47"/>
      <c r="M253" s="231"/>
      <c r="N253" s="232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160</v>
      </c>
      <c r="AU253" s="20" t="s">
        <v>85</v>
      </c>
    </row>
    <row r="254" s="13" customFormat="1">
      <c r="A254" s="13"/>
      <c r="B254" s="233"/>
      <c r="C254" s="234"/>
      <c r="D254" s="235" t="s">
        <v>173</v>
      </c>
      <c r="E254" s="236" t="s">
        <v>19</v>
      </c>
      <c r="F254" s="237" t="s">
        <v>1297</v>
      </c>
      <c r="G254" s="234"/>
      <c r="H254" s="238">
        <v>735</v>
      </c>
      <c r="I254" s="239"/>
      <c r="J254" s="234"/>
      <c r="K254" s="234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173</v>
      </c>
      <c r="AU254" s="244" t="s">
        <v>85</v>
      </c>
      <c r="AV254" s="13" t="s">
        <v>85</v>
      </c>
      <c r="AW254" s="13" t="s">
        <v>36</v>
      </c>
      <c r="AX254" s="13" t="s">
        <v>75</v>
      </c>
      <c r="AY254" s="244" t="s">
        <v>151</v>
      </c>
    </row>
    <row r="255" s="13" customFormat="1">
      <c r="A255" s="13"/>
      <c r="B255" s="233"/>
      <c r="C255" s="234"/>
      <c r="D255" s="235" t="s">
        <v>173</v>
      </c>
      <c r="E255" s="236" t="s">
        <v>19</v>
      </c>
      <c r="F255" s="237" t="s">
        <v>1298</v>
      </c>
      <c r="G255" s="234"/>
      <c r="H255" s="238">
        <v>530</v>
      </c>
      <c r="I255" s="239"/>
      <c r="J255" s="234"/>
      <c r="K255" s="234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173</v>
      </c>
      <c r="AU255" s="244" t="s">
        <v>85</v>
      </c>
      <c r="AV255" s="13" t="s">
        <v>85</v>
      </c>
      <c r="AW255" s="13" t="s">
        <v>36</v>
      </c>
      <c r="AX255" s="13" t="s">
        <v>75</v>
      </c>
      <c r="AY255" s="244" t="s">
        <v>151</v>
      </c>
    </row>
    <row r="256" s="14" customFormat="1">
      <c r="A256" s="14"/>
      <c r="B256" s="245"/>
      <c r="C256" s="246"/>
      <c r="D256" s="235" t="s">
        <v>173</v>
      </c>
      <c r="E256" s="247" t="s">
        <v>19</v>
      </c>
      <c r="F256" s="248" t="s">
        <v>177</v>
      </c>
      <c r="G256" s="246"/>
      <c r="H256" s="249">
        <v>1265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173</v>
      </c>
      <c r="AU256" s="255" t="s">
        <v>85</v>
      </c>
      <c r="AV256" s="14" t="s">
        <v>158</v>
      </c>
      <c r="AW256" s="14" t="s">
        <v>36</v>
      </c>
      <c r="AX256" s="14" t="s">
        <v>83</v>
      </c>
      <c r="AY256" s="255" t="s">
        <v>151</v>
      </c>
    </row>
    <row r="257" s="2" customFormat="1" ht="24.15" customHeight="1">
      <c r="A257" s="41"/>
      <c r="B257" s="42"/>
      <c r="C257" s="215" t="s">
        <v>383</v>
      </c>
      <c r="D257" s="215" t="s">
        <v>153</v>
      </c>
      <c r="E257" s="216" t="s">
        <v>1299</v>
      </c>
      <c r="F257" s="217" t="s">
        <v>1300</v>
      </c>
      <c r="G257" s="218" t="s">
        <v>170</v>
      </c>
      <c r="H257" s="219">
        <v>1265</v>
      </c>
      <c r="I257" s="220"/>
      <c r="J257" s="221">
        <f>ROUND(I257*H257,2)</f>
        <v>0</v>
      </c>
      <c r="K257" s="217" t="s">
        <v>157</v>
      </c>
      <c r="L257" s="47"/>
      <c r="M257" s="222" t="s">
        <v>19</v>
      </c>
      <c r="N257" s="223" t="s">
        <v>46</v>
      </c>
      <c r="O257" s="87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158</v>
      </c>
      <c r="AT257" s="226" t="s">
        <v>153</v>
      </c>
      <c r="AU257" s="226" t="s">
        <v>85</v>
      </c>
      <c r="AY257" s="20" t="s">
        <v>151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20" t="s">
        <v>83</v>
      </c>
      <c r="BK257" s="227">
        <f>ROUND(I257*H257,2)</f>
        <v>0</v>
      </c>
      <c r="BL257" s="20" t="s">
        <v>158</v>
      </c>
      <c r="BM257" s="226" t="s">
        <v>1301</v>
      </c>
    </row>
    <row r="258" s="2" customFormat="1">
      <c r="A258" s="41"/>
      <c r="B258" s="42"/>
      <c r="C258" s="43"/>
      <c r="D258" s="228" t="s">
        <v>160</v>
      </c>
      <c r="E258" s="43"/>
      <c r="F258" s="229" t="s">
        <v>1302</v>
      </c>
      <c r="G258" s="43"/>
      <c r="H258" s="43"/>
      <c r="I258" s="230"/>
      <c r="J258" s="43"/>
      <c r="K258" s="43"/>
      <c r="L258" s="47"/>
      <c r="M258" s="231"/>
      <c r="N258" s="232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160</v>
      </c>
      <c r="AU258" s="20" t="s">
        <v>85</v>
      </c>
    </row>
    <row r="259" s="13" customFormat="1">
      <c r="A259" s="13"/>
      <c r="B259" s="233"/>
      <c r="C259" s="234"/>
      <c r="D259" s="235" t="s">
        <v>173</v>
      </c>
      <c r="E259" s="236" t="s">
        <v>19</v>
      </c>
      <c r="F259" s="237" t="s">
        <v>1303</v>
      </c>
      <c r="G259" s="234"/>
      <c r="H259" s="238">
        <v>655</v>
      </c>
      <c r="I259" s="239"/>
      <c r="J259" s="234"/>
      <c r="K259" s="234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173</v>
      </c>
      <c r="AU259" s="244" t="s">
        <v>85</v>
      </c>
      <c r="AV259" s="13" t="s">
        <v>85</v>
      </c>
      <c r="AW259" s="13" t="s">
        <v>36</v>
      </c>
      <c r="AX259" s="13" t="s">
        <v>75</v>
      </c>
      <c r="AY259" s="244" t="s">
        <v>151</v>
      </c>
    </row>
    <row r="260" s="13" customFormat="1">
      <c r="A260" s="13"/>
      <c r="B260" s="233"/>
      <c r="C260" s="234"/>
      <c r="D260" s="235" t="s">
        <v>173</v>
      </c>
      <c r="E260" s="236" t="s">
        <v>19</v>
      </c>
      <c r="F260" s="237" t="s">
        <v>1304</v>
      </c>
      <c r="G260" s="234"/>
      <c r="H260" s="238">
        <v>80</v>
      </c>
      <c r="I260" s="239"/>
      <c r="J260" s="234"/>
      <c r="K260" s="234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173</v>
      </c>
      <c r="AU260" s="244" t="s">
        <v>85</v>
      </c>
      <c r="AV260" s="13" t="s">
        <v>85</v>
      </c>
      <c r="AW260" s="13" t="s">
        <v>36</v>
      </c>
      <c r="AX260" s="13" t="s">
        <v>75</v>
      </c>
      <c r="AY260" s="244" t="s">
        <v>151</v>
      </c>
    </row>
    <row r="261" s="15" customFormat="1">
      <c r="A261" s="15"/>
      <c r="B261" s="256"/>
      <c r="C261" s="257"/>
      <c r="D261" s="235" t="s">
        <v>173</v>
      </c>
      <c r="E261" s="258" t="s">
        <v>19</v>
      </c>
      <c r="F261" s="259" t="s">
        <v>1254</v>
      </c>
      <c r="G261" s="257"/>
      <c r="H261" s="260">
        <v>735</v>
      </c>
      <c r="I261" s="261"/>
      <c r="J261" s="257"/>
      <c r="K261" s="257"/>
      <c r="L261" s="262"/>
      <c r="M261" s="263"/>
      <c r="N261" s="264"/>
      <c r="O261" s="264"/>
      <c r="P261" s="264"/>
      <c r="Q261" s="264"/>
      <c r="R261" s="264"/>
      <c r="S261" s="264"/>
      <c r="T261" s="26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6" t="s">
        <v>173</v>
      </c>
      <c r="AU261" s="266" t="s">
        <v>85</v>
      </c>
      <c r="AV261" s="15" t="s">
        <v>167</v>
      </c>
      <c r="AW261" s="15" t="s">
        <v>36</v>
      </c>
      <c r="AX261" s="15" t="s">
        <v>75</v>
      </c>
      <c r="AY261" s="266" t="s">
        <v>151</v>
      </c>
    </row>
    <row r="262" s="13" customFormat="1">
      <c r="A262" s="13"/>
      <c r="B262" s="233"/>
      <c r="C262" s="234"/>
      <c r="D262" s="235" t="s">
        <v>173</v>
      </c>
      <c r="E262" s="236" t="s">
        <v>19</v>
      </c>
      <c r="F262" s="237" t="s">
        <v>1305</v>
      </c>
      <c r="G262" s="234"/>
      <c r="H262" s="238">
        <v>480</v>
      </c>
      <c r="I262" s="239"/>
      <c r="J262" s="234"/>
      <c r="K262" s="234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173</v>
      </c>
      <c r="AU262" s="244" t="s">
        <v>85</v>
      </c>
      <c r="AV262" s="13" t="s">
        <v>85</v>
      </c>
      <c r="AW262" s="13" t="s">
        <v>36</v>
      </c>
      <c r="AX262" s="13" t="s">
        <v>75</v>
      </c>
      <c r="AY262" s="244" t="s">
        <v>151</v>
      </c>
    </row>
    <row r="263" s="13" customFormat="1">
      <c r="A263" s="13"/>
      <c r="B263" s="233"/>
      <c r="C263" s="234"/>
      <c r="D263" s="235" t="s">
        <v>173</v>
      </c>
      <c r="E263" s="236" t="s">
        <v>19</v>
      </c>
      <c r="F263" s="237" t="s">
        <v>1306</v>
      </c>
      <c r="G263" s="234"/>
      <c r="H263" s="238">
        <v>50</v>
      </c>
      <c r="I263" s="239"/>
      <c r="J263" s="234"/>
      <c r="K263" s="234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173</v>
      </c>
      <c r="AU263" s="244" t="s">
        <v>85</v>
      </c>
      <c r="AV263" s="13" t="s">
        <v>85</v>
      </c>
      <c r="AW263" s="13" t="s">
        <v>36</v>
      </c>
      <c r="AX263" s="13" t="s">
        <v>75</v>
      </c>
      <c r="AY263" s="244" t="s">
        <v>151</v>
      </c>
    </row>
    <row r="264" s="15" customFormat="1">
      <c r="A264" s="15"/>
      <c r="B264" s="256"/>
      <c r="C264" s="257"/>
      <c r="D264" s="235" t="s">
        <v>173</v>
      </c>
      <c r="E264" s="258" t="s">
        <v>19</v>
      </c>
      <c r="F264" s="259" t="s">
        <v>1257</v>
      </c>
      <c r="G264" s="257"/>
      <c r="H264" s="260">
        <v>530</v>
      </c>
      <c r="I264" s="261"/>
      <c r="J264" s="257"/>
      <c r="K264" s="257"/>
      <c r="L264" s="262"/>
      <c r="M264" s="263"/>
      <c r="N264" s="264"/>
      <c r="O264" s="264"/>
      <c r="P264" s="264"/>
      <c r="Q264" s="264"/>
      <c r="R264" s="264"/>
      <c r="S264" s="264"/>
      <c r="T264" s="26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6" t="s">
        <v>173</v>
      </c>
      <c r="AU264" s="266" t="s">
        <v>85</v>
      </c>
      <c r="AV264" s="15" t="s">
        <v>167</v>
      </c>
      <c r="AW264" s="15" t="s">
        <v>36</v>
      </c>
      <c r="AX264" s="15" t="s">
        <v>75</v>
      </c>
      <c r="AY264" s="266" t="s">
        <v>151</v>
      </c>
    </row>
    <row r="265" s="14" customFormat="1">
      <c r="A265" s="14"/>
      <c r="B265" s="245"/>
      <c r="C265" s="246"/>
      <c r="D265" s="235" t="s">
        <v>173</v>
      </c>
      <c r="E265" s="247" t="s">
        <v>19</v>
      </c>
      <c r="F265" s="248" t="s">
        <v>177</v>
      </c>
      <c r="G265" s="246"/>
      <c r="H265" s="249">
        <v>1265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173</v>
      </c>
      <c r="AU265" s="255" t="s">
        <v>85</v>
      </c>
      <c r="AV265" s="14" t="s">
        <v>158</v>
      </c>
      <c r="AW265" s="14" t="s">
        <v>36</v>
      </c>
      <c r="AX265" s="14" t="s">
        <v>83</v>
      </c>
      <c r="AY265" s="255" t="s">
        <v>151</v>
      </c>
    </row>
    <row r="266" s="2" customFormat="1" ht="24.15" customHeight="1">
      <c r="A266" s="41"/>
      <c r="B266" s="42"/>
      <c r="C266" s="215" t="s">
        <v>393</v>
      </c>
      <c r="D266" s="215" t="s">
        <v>153</v>
      </c>
      <c r="E266" s="216" t="s">
        <v>1307</v>
      </c>
      <c r="F266" s="217" t="s">
        <v>1308</v>
      </c>
      <c r="G266" s="218" t="s">
        <v>170</v>
      </c>
      <c r="H266" s="219">
        <v>1265</v>
      </c>
      <c r="I266" s="220"/>
      <c r="J266" s="221">
        <f>ROUND(I266*H266,2)</f>
        <v>0</v>
      </c>
      <c r="K266" s="217" t="s">
        <v>157</v>
      </c>
      <c r="L266" s="47"/>
      <c r="M266" s="222" t="s">
        <v>19</v>
      </c>
      <c r="N266" s="223" t="s">
        <v>46</v>
      </c>
      <c r="O266" s="87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6" t="s">
        <v>158</v>
      </c>
      <c r="AT266" s="226" t="s">
        <v>153</v>
      </c>
      <c r="AU266" s="226" t="s">
        <v>85</v>
      </c>
      <c r="AY266" s="20" t="s">
        <v>151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20" t="s">
        <v>83</v>
      </c>
      <c r="BK266" s="227">
        <f>ROUND(I266*H266,2)</f>
        <v>0</v>
      </c>
      <c r="BL266" s="20" t="s">
        <v>158</v>
      </c>
      <c r="BM266" s="226" t="s">
        <v>1309</v>
      </c>
    </row>
    <row r="267" s="2" customFormat="1">
      <c r="A267" s="41"/>
      <c r="B267" s="42"/>
      <c r="C267" s="43"/>
      <c r="D267" s="228" t="s">
        <v>160</v>
      </c>
      <c r="E267" s="43"/>
      <c r="F267" s="229" t="s">
        <v>1310</v>
      </c>
      <c r="G267" s="43"/>
      <c r="H267" s="43"/>
      <c r="I267" s="230"/>
      <c r="J267" s="43"/>
      <c r="K267" s="43"/>
      <c r="L267" s="47"/>
      <c r="M267" s="231"/>
      <c r="N267" s="232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160</v>
      </c>
      <c r="AU267" s="20" t="s">
        <v>85</v>
      </c>
    </row>
    <row r="268" s="13" customFormat="1">
      <c r="A268" s="13"/>
      <c r="B268" s="233"/>
      <c r="C268" s="234"/>
      <c r="D268" s="235" t="s">
        <v>173</v>
      </c>
      <c r="E268" s="236" t="s">
        <v>19</v>
      </c>
      <c r="F268" s="237" t="s">
        <v>1303</v>
      </c>
      <c r="G268" s="234"/>
      <c r="H268" s="238">
        <v>655</v>
      </c>
      <c r="I268" s="239"/>
      <c r="J268" s="234"/>
      <c r="K268" s="234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173</v>
      </c>
      <c r="AU268" s="244" t="s">
        <v>85</v>
      </c>
      <c r="AV268" s="13" t="s">
        <v>85</v>
      </c>
      <c r="AW268" s="13" t="s">
        <v>36</v>
      </c>
      <c r="AX268" s="13" t="s">
        <v>75</v>
      </c>
      <c r="AY268" s="244" t="s">
        <v>151</v>
      </c>
    </row>
    <row r="269" s="13" customFormat="1">
      <c r="A269" s="13"/>
      <c r="B269" s="233"/>
      <c r="C269" s="234"/>
      <c r="D269" s="235" t="s">
        <v>173</v>
      </c>
      <c r="E269" s="236" t="s">
        <v>19</v>
      </c>
      <c r="F269" s="237" t="s">
        <v>1304</v>
      </c>
      <c r="G269" s="234"/>
      <c r="H269" s="238">
        <v>80</v>
      </c>
      <c r="I269" s="239"/>
      <c r="J269" s="234"/>
      <c r="K269" s="234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173</v>
      </c>
      <c r="AU269" s="244" t="s">
        <v>85</v>
      </c>
      <c r="AV269" s="13" t="s">
        <v>85</v>
      </c>
      <c r="AW269" s="13" t="s">
        <v>36</v>
      </c>
      <c r="AX269" s="13" t="s">
        <v>75</v>
      </c>
      <c r="AY269" s="244" t="s">
        <v>151</v>
      </c>
    </row>
    <row r="270" s="15" customFormat="1">
      <c r="A270" s="15"/>
      <c r="B270" s="256"/>
      <c r="C270" s="257"/>
      <c r="D270" s="235" t="s">
        <v>173</v>
      </c>
      <c r="E270" s="258" t="s">
        <v>19</v>
      </c>
      <c r="F270" s="259" t="s">
        <v>1311</v>
      </c>
      <c r="G270" s="257"/>
      <c r="H270" s="260">
        <v>735</v>
      </c>
      <c r="I270" s="261"/>
      <c r="J270" s="257"/>
      <c r="K270" s="257"/>
      <c r="L270" s="262"/>
      <c r="M270" s="263"/>
      <c r="N270" s="264"/>
      <c r="O270" s="264"/>
      <c r="P270" s="264"/>
      <c r="Q270" s="264"/>
      <c r="R270" s="264"/>
      <c r="S270" s="264"/>
      <c r="T270" s="26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6" t="s">
        <v>173</v>
      </c>
      <c r="AU270" s="266" t="s">
        <v>85</v>
      </c>
      <c r="AV270" s="15" t="s">
        <v>167</v>
      </c>
      <c r="AW270" s="15" t="s">
        <v>36</v>
      </c>
      <c r="AX270" s="15" t="s">
        <v>75</v>
      </c>
      <c r="AY270" s="266" t="s">
        <v>151</v>
      </c>
    </row>
    <row r="271" s="13" customFormat="1">
      <c r="A271" s="13"/>
      <c r="B271" s="233"/>
      <c r="C271" s="234"/>
      <c r="D271" s="235" t="s">
        <v>173</v>
      </c>
      <c r="E271" s="236" t="s">
        <v>19</v>
      </c>
      <c r="F271" s="237" t="s">
        <v>1305</v>
      </c>
      <c r="G271" s="234"/>
      <c r="H271" s="238">
        <v>480</v>
      </c>
      <c r="I271" s="239"/>
      <c r="J271" s="234"/>
      <c r="K271" s="234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173</v>
      </c>
      <c r="AU271" s="244" t="s">
        <v>85</v>
      </c>
      <c r="AV271" s="13" t="s">
        <v>85</v>
      </c>
      <c r="AW271" s="13" t="s">
        <v>36</v>
      </c>
      <c r="AX271" s="13" t="s">
        <v>75</v>
      </c>
      <c r="AY271" s="244" t="s">
        <v>151</v>
      </c>
    </row>
    <row r="272" s="13" customFormat="1">
      <c r="A272" s="13"/>
      <c r="B272" s="233"/>
      <c r="C272" s="234"/>
      <c r="D272" s="235" t="s">
        <v>173</v>
      </c>
      <c r="E272" s="236" t="s">
        <v>19</v>
      </c>
      <c r="F272" s="237" t="s">
        <v>1306</v>
      </c>
      <c r="G272" s="234"/>
      <c r="H272" s="238">
        <v>50</v>
      </c>
      <c r="I272" s="239"/>
      <c r="J272" s="234"/>
      <c r="K272" s="234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173</v>
      </c>
      <c r="AU272" s="244" t="s">
        <v>85</v>
      </c>
      <c r="AV272" s="13" t="s">
        <v>85</v>
      </c>
      <c r="AW272" s="13" t="s">
        <v>36</v>
      </c>
      <c r="AX272" s="13" t="s">
        <v>75</v>
      </c>
      <c r="AY272" s="244" t="s">
        <v>151</v>
      </c>
    </row>
    <row r="273" s="15" customFormat="1">
      <c r="A273" s="15"/>
      <c r="B273" s="256"/>
      <c r="C273" s="257"/>
      <c r="D273" s="235" t="s">
        <v>173</v>
      </c>
      <c r="E273" s="258" t="s">
        <v>19</v>
      </c>
      <c r="F273" s="259" t="s">
        <v>1312</v>
      </c>
      <c r="G273" s="257"/>
      <c r="H273" s="260">
        <v>530</v>
      </c>
      <c r="I273" s="261"/>
      <c r="J273" s="257"/>
      <c r="K273" s="257"/>
      <c r="L273" s="262"/>
      <c r="M273" s="263"/>
      <c r="N273" s="264"/>
      <c r="O273" s="264"/>
      <c r="P273" s="264"/>
      <c r="Q273" s="264"/>
      <c r="R273" s="264"/>
      <c r="S273" s="264"/>
      <c r="T273" s="26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6" t="s">
        <v>173</v>
      </c>
      <c r="AU273" s="266" t="s">
        <v>85</v>
      </c>
      <c r="AV273" s="15" t="s">
        <v>167</v>
      </c>
      <c r="AW273" s="15" t="s">
        <v>36</v>
      </c>
      <c r="AX273" s="15" t="s">
        <v>75</v>
      </c>
      <c r="AY273" s="266" t="s">
        <v>151</v>
      </c>
    </row>
    <row r="274" s="14" customFormat="1">
      <c r="A274" s="14"/>
      <c r="B274" s="245"/>
      <c r="C274" s="246"/>
      <c r="D274" s="235" t="s">
        <v>173</v>
      </c>
      <c r="E274" s="247" t="s">
        <v>19</v>
      </c>
      <c r="F274" s="248" t="s">
        <v>177</v>
      </c>
      <c r="G274" s="246"/>
      <c r="H274" s="249">
        <v>1265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173</v>
      </c>
      <c r="AU274" s="255" t="s">
        <v>85</v>
      </c>
      <c r="AV274" s="14" t="s">
        <v>158</v>
      </c>
      <c r="AW274" s="14" t="s">
        <v>36</v>
      </c>
      <c r="AX274" s="14" t="s">
        <v>83</v>
      </c>
      <c r="AY274" s="255" t="s">
        <v>151</v>
      </c>
    </row>
    <row r="275" s="2" customFormat="1" ht="33" customHeight="1">
      <c r="A275" s="41"/>
      <c r="B275" s="42"/>
      <c r="C275" s="215" t="s">
        <v>399</v>
      </c>
      <c r="D275" s="215" t="s">
        <v>153</v>
      </c>
      <c r="E275" s="216" t="s">
        <v>1313</v>
      </c>
      <c r="F275" s="217" t="s">
        <v>1314</v>
      </c>
      <c r="G275" s="218" t="s">
        <v>256</v>
      </c>
      <c r="H275" s="219">
        <v>3375</v>
      </c>
      <c r="I275" s="220"/>
      <c r="J275" s="221">
        <f>ROUND(I275*H275,2)</f>
        <v>0</v>
      </c>
      <c r="K275" s="217" t="s">
        <v>157</v>
      </c>
      <c r="L275" s="47"/>
      <c r="M275" s="222" t="s">
        <v>19</v>
      </c>
      <c r="N275" s="223" t="s">
        <v>46</v>
      </c>
      <c r="O275" s="87"/>
      <c r="P275" s="224">
        <f>O275*H275</f>
        <v>0</v>
      </c>
      <c r="Q275" s="224">
        <v>0</v>
      </c>
      <c r="R275" s="224">
        <f>Q275*H275</f>
        <v>0</v>
      </c>
      <c r="S275" s="224">
        <v>0.01</v>
      </c>
      <c r="T275" s="225">
        <f>S275*H275</f>
        <v>33.75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6" t="s">
        <v>158</v>
      </c>
      <c r="AT275" s="226" t="s">
        <v>153</v>
      </c>
      <c r="AU275" s="226" t="s">
        <v>85</v>
      </c>
      <c r="AY275" s="20" t="s">
        <v>151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20" t="s">
        <v>83</v>
      </c>
      <c r="BK275" s="227">
        <f>ROUND(I275*H275,2)</f>
        <v>0</v>
      </c>
      <c r="BL275" s="20" t="s">
        <v>158</v>
      </c>
      <c r="BM275" s="226" t="s">
        <v>1315</v>
      </c>
    </row>
    <row r="276" s="2" customFormat="1">
      <c r="A276" s="41"/>
      <c r="B276" s="42"/>
      <c r="C276" s="43"/>
      <c r="D276" s="228" t="s">
        <v>160</v>
      </c>
      <c r="E276" s="43"/>
      <c r="F276" s="229" t="s">
        <v>1316</v>
      </c>
      <c r="G276" s="43"/>
      <c r="H276" s="43"/>
      <c r="I276" s="230"/>
      <c r="J276" s="43"/>
      <c r="K276" s="43"/>
      <c r="L276" s="47"/>
      <c r="M276" s="231"/>
      <c r="N276" s="232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160</v>
      </c>
      <c r="AU276" s="20" t="s">
        <v>85</v>
      </c>
    </row>
    <row r="277" s="13" customFormat="1">
      <c r="A277" s="13"/>
      <c r="B277" s="233"/>
      <c r="C277" s="234"/>
      <c r="D277" s="235" t="s">
        <v>173</v>
      </c>
      <c r="E277" s="236" t="s">
        <v>19</v>
      </c>
      <c r="F277" s="237" t="s">
        <v>1317</v>
      </c>
      <c r="G277" s="234"/>
      <c r="H277" s="238">
        <v>2445</v>
      </c>
      <c r="I277" s="239"/>
      <c r="J277" s="234"/>
      <c r="K277" s="234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173</v>
      </c>
      <c r="AU277" s="244" t="s">
        <v>85</v>
      </c>
      <c r="AV277" s="13" t="s">
        <v>85</v>
      </c>
      <c r="AW277" s="13" t="s">
        <v>36</v>
      </c>
      <c r="AX277" s="13" t="s">
        <v>75</v>
      </c>
      <c r="AY277" s="244" t="s">
        <v>151</v>
      </c>
    </row>
    <row r="278" s="13" customFormat="1">
      <c r="A278" s="13"/>
      <c r="B278" s="233"/>
      <c r="C278" s="234"/>
      <c r="D278" s="235" t="s">
        <v>173</v>
      </c>
      <c r="E278" s="236" t="s">
        <v>19</v>
      </c>
      <c r="F278" s="237" t="s">
        <v>1318</v>
      </c>
      <c r="G278" s="234"/>
      <c r="H278" s="238">
        <v>930</v>
      </c>
      <c r="I278" s="239"/>
      <c r="J278" s="234"/>
      <c r="K278" s="234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173</v>
      </c>
      <c r="AU278" s="244" t="s">
        <v>85</v>
      </c>
      <c r="AV278" s="13" t="s">
        <v>85</v>
      </c>
      <c r="AW278" s="13" t="s">
        <v>36</v>
      </c>
      <c r="AX278" s="13" t="s">
        <v>75</v>
      </c>
      <c r="AY278" s="244" t="s">
        <v>151</v>
      </c>
    </row>
    <row r="279" s="14" customFormat="1">
      <c r="A279" s="14"/>
      <c r="B279" s="245"/>
      <c r="C279" s="246"/>
      <c r="D279" s="235" t="s">
        <v>173</v>
      </c>
      <c r="E279" s="247" t="s">
        <v>19</v>
      </c>
      <c r="F279" s="248" t="s">
        <v>177</v>
      </c>
      <c r="G279" s="246"/>
      <c r="H279" s="249">
        <v>3375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173</v>
      </c>
      <c r="AU279" s="255" t="s">
        <v>85</v>
      </c>
      <c r="AV279" s="14" t="s">
        <v>158</v>
      </c>
      <c r="AW279" s="14" t="s">
        <v>36</v>
      </c>
      <c r="AX279" s="14" t="s">
        <v>83</v>
      </c>
      <c r="AY279" s="255" t="s">
        <v>151</v>
      </c>
    </row>
    <row r="280" s="2" customFormat="1" ht="66.75" customHeight="1">
      <c r="A280" s="41"/>
      <c r="B280" s="42"/>
      <c r="C280" s="215" t="s">
        <v>404</v>
      </c>
      <c r="D280" s="215" t="s">
        <v>153</v>
      </c>
      <c r="E280" s="216" t="s">
        <v>1319</v>
      </c>
      <c r="F280" s="217" t="s">
        <v>1320</v>
      </c>
      <c r="G280" s="218" t="s">
        <v>170</v>
      </c>
      <c r="H280" s="219">
        <v>40</v>
      </c>
      <c r="I280" s="220"/>
      <c r="J280" s="221">
        <f>ROUND(I280*H280,2)</f>
        <v>0</v>
      </c>
      <c r="K280" s="217" t="s">
        <v>157</v>
      </c>
      <c r="L280" s="47"/>
      <c r="M280" s="222" t="s">
        <v>19</v>
      </c>
      <c r="N280" s="223" t="s">
        <v>46</v>
      </c>
      <c r="O280" s="87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6" t="s">
        <v>158</v>
      </c>
      <c r="AT280" s="226" t="s">
        <v>153</v>
      </c>
      <c r="AU280" s="226" t="s">
        <v>85</v>
      </c>
      <c r="AY280" s="20" t="s">
        <v>151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20" t="s">
        <v>83</v>
      </c>
      <c r="BK280" s="227">
        <f>ROUND(I280*H280,2)</f>
        <v>0</v>
      </c>
      <c r="BL280" s="20" t="s">
        <v>158</v>
      </c>
      <c r="BM280" s="226" t="s">
        <v>1321</v>
      </c>
    </row>
    <row r="281" s="2" customFormat="1">
      <c r="A281" s="41"/>
      <c r="B281" s="42"/>
      <c r="C281" s="43"/>
      <c r="D281" s="228" t="s">
        <v>160</v>
      </c>
      <c r="E281" s="43"/>
      <c r="F281" s="229" t="s">
        <v>1322</v>
      </c>
      <c r="G281" s="43"/>
      <c r="H281" s="43"/>
      <c r="I281" s="230"/>
      <c r="J281" s="43"/>
      <c r="K281" s="43"/>
      <c r="L281" s="47"/>
      <c r="M281" s="231"/>
      <c r="N281" s="232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160</v>
      </c>
      <c r="AU281" s="20" t="s">
        <v>85</v>
      </c>
    </row>
    <row r="282" s="13" customFormat="1">
      <c r="A282" s="13"/>
      <c r="B282" s="233"/>
      <c r="C282" s="234"/>
      <c r="D282" s="235" t="s">
        <v>173</v>
      </c>
      <c r="E282" s="236" t="s">
        <v>19</v>
      </c>
      <c r="F282" s="237" t="s">
        <v>1323</v>
      </c>
      <c r="G282" s="234"/>
      <c r="H282" s="238">
        <v>40</v>
      </c>
      <c r="I282" s="239"/>
      <c r="J282" s="234"/>
      <c r="K282" s="234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173</v>
      </c>
      <c r="AU282" s="244" t="s">
        <v>85</v>
      </c>
      <c r="AV282" s="13" t="s">
        <v>85</v>
      </c>
      <c r="AW282" s="13" t="s">
        <v>36</v>
      </c>
      <c r="AX282" s="13" t="s">
        <v>83</v>
      </c>
      <c r="AY282" s="244" t="s">
        <v>151</v>
      </c>
    </row>
    <row r="283" s="2" customFormat="1" ht="55.5" customHeight="1">
      <c r="A283" s="41"/>
      <c r="B283" s="42"/>
      <c r="C283" s="215" t="s">
        <v>411</v>
      </c>
      <c r="D283" s="215" t="s">
        <v>153</v>
      </c>
      <c r="E283" s="216" t="s">
        <v>1324</v>
      </c>
      <c r="F283" s="217" t="s">
        <v>1325</v>
      </c>
      <c r="G283" s="218" t="s">
        <v>256</v>
      </c>
      <c r="H283" s="219">
        <v>40</v>
      </c>
      <c r="I283" s="220"/>
      <c r="J283" s="221">
        <f>ROUND(I283*H283,2)</f>
        <v>0</v>
      </c>
      <c r="K283" s="217" t="s">
        <v>157</v>
      </c>
      <c r="L283" s="47"/>
      <c r="M283" s="222" t="s">
        <v>19</v>
      </c>
      <c r="N283" s="223" t="s">
        <v>46</v>
      </c>
      <c r="O283" s="87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6" t="s">
        <v>158</v>
      </c>
      <c r="AT283" s="226" t="s">
        <v>153</v>
      </c>
      <c r="AU283" s="226" t="s">
        <v>85</v>
      </c>
      <c r="AY283" s="20" t="s">
        <v>151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20" t="s">
        <v>83</v>
      </c>
      <c r="BK283" s="227">
        <f>ROUND(I283*H283,2)</f>
        <v>0</v>
      </c>
      <c r="BL283" s="20" t="s">
        <v>158</v>
      </c>
      <c r="BM283" s="226" t="s">
        <v>1326</v>
      </c>
    </row>
    <row r="284" s="2" customFormat="1">
      <c r="A284" s="41"/>
      <c r="B284" s="42"/>
      <c r="C284" s="43"/>
      <c r="D284" s="228" t="s">
        <v>160</v>
      </c>
      <c r="E284" s="43"/>
      <c r="F284" s="229" t="s">
        <v>1327</v>
      </c>
      <c r="G284" s="43"/>
      <c r="H284" s="43"/>
      <c r="I284" s="230"/>
      <c r="J284" s="43"/>
      <c r="K284" s="43"/>
      <c r="L284" s="47"/>
      <c r="M284" s="231"/>
      <c r="N284" s="232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160</v>
      </c>
      <c r="AU284" s="20" t="s">
        <v>85</v>
      </c>
    </row>
    <row r="285" s="13" customFormat="1">
      <c r="A285" s="13"/>
      <c r="B285" s="233"/>
      <c r="C285" s="234"/>
      <c r="D285" s="235" t="s">
        <v>173</v>
      </c>
      <c r="E285" s="236" t="s">
        <v>19</v>
      </c>
      <c r="F285" s="237" t="s">
        <v>1328</v>
      </c>
      <c r="G285" s="234"/>
      <c r="H285" s="238">
        <v>40</v>
      </c>
      <c r="I285" s="239"/>
      <c r="J285" s="234"/>
      <c r="K285" s="234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173</v>
      </c>
      <c r="AU285" s="244" t="s">
        <v>85</v>
      </c>
      <c r="AV285" s="13" t="s">
        <v>85</v>
      </c>
      <c r="AW285" s="13" t="s">
        <v>36</v>
      </c>
      <c r="AX285" s="13" t="s">
        <v>83</v>
      </c>
      <c r="AY285" s="244" t="s">
        <v>151</v>
      </c>
    </row>
    <row r="286" s="12" customFormat="1" ht="22.8" customHeight="1">
      <c r="A286" s="12"/>
      <c r="B286" s="199"/>
      <c r="C286" s="200"/>
      <c r="D286" s="201" t="s">
        <v>74</v>
      </c>
      <c r="E286" s="213" t="s">
        <v>1329</v>
      </c>
      <c r="F286" s="213" t="s">
        <v>1330</v>
      </c>
      <c r="G286" s="200"/>
      <c r="H286" s="200"/>
      <c r="I286" s="203"/>
      <c r="J286" s="214">
        <f>BK286</f>
        <v>0</v>
      </c>
      <c r="K286" s="200"/>
      <c r="L286" s="205"/>
      <c r="M286" s="206"/>
      <c r="N286" s="207"/>
      <c r="O286" s="207"/>
      <c r="P286" s="208">
        <f>SUM(P287:P303)</f>
        <v>0</v>
      </c>
      <c r="Q286" s="207"/>
      <c r="R286" s="208">
        <f>SUM(R287:R303)</f>
        <v>0</v>
      </c>
      <c r="S286" s="207"/>
      <c r="T286" s="209">
        <f>SUM(T287:T303)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0" t="s">
        <v>83</v>
      </c>
      <c r="AT286" s="211" t="s">
        <v>74</v>
      </c>
      <c r="AU286" s="211" t="s">
        <v>83</v>
      </c>
      <c r="AY286" s="210" t="s">
        <v>151</v>
      </c>
      <c r="BK286" s="212">
        <f>SUM(BK287:BK303)</f>
        <v>0</v>
      </c>
    </row>
    <row r="287" s="2" customFormat="1" ht="37.8" customHeight="1">
      <c r="A287" s="41"/>
      <c r="B287" s="42"/>
      <c r="C287" s="215" t="s">
        <v>416</v>
      </c>
      <c r="D287" s="215" t="s">
        <v>153</v>
      </c>
      <c r="E287" s="216" t="s">
        <v>1331</v>
      </c>
      <c r="F287" s="217" t="s">
        <v>1332</v>
      </c>
      <c r="G287" s="218" t="s">
        <v>351</v>
      </c>
      <c r="H287" s="219">
        <v>2638.4000000000001</v>
      </c>
      <c r="I287" s="220"/>
      <c r="J287" s="221">
        <f>ROUND(I287*H287,2)</f>
        <v>0</v>
      </c>
      <c r="K287" s="217" t="s">
        <v>157</v>
      </c>
      <c r="L287" s="47"/>
      <c r="M287" s="222" t="s">
        <v>19</v>
      </c>
      <c r="N287" s="223" t="s">
        <v>46</v>
      </c>
      <c r="O287" s="87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6" t="s">
        <v>158</v>
      </c>
      <c r="AT287" s="226" t="s">
        <v>153</v>
      </c>
      <c r="AU287" s="226" t="s">
        <v>85</v>
      </c>
      <c r="AY287" s="20" t="s">
        <v>151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20" t="s">
        <v>83</v>
      </c>
      <c r="BK287" s="227">
        <f>ROUND(I287*H287,2)</f>
        <v>0</v>
      </c>
      <c r="BL287" s="20" t="s">
        <v>158</v>
      </c>
      <c r="BM287" s="226" t="s">
        <v>1333</v>
      </c>
    </row>
    <row r="288" s="2" customFormat="1">
      <c r="A288" s="41"/>
      <c r="B288" s="42"/>
      <c r="C288" s="43"/>
      <c r="D288" s="228" t="s">
        <v>160</v>
      </c>
      <c r="E288" s="43"/>
      <c r="F288" s="229" t="s">
        <v>1334</v>
      </c>
      <c r="G288" s="43"/>
      <c r="H288" s="43"/>
      <c r="I288" s="230"/>
      <c r="J288" s="43"/>
      <c r="K288" s="43"/>
      <c r="L288" s="47"/>
      <c r="M288" s="231"/>
      <c r="N288" s="232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160</v>
      </c>
      <c r="AU288" s="20" t="s">
        <v>85</v>
      </c>
    </row>
    <row r="289" s="2" customFormat="1" ht="49.05" customHeight="1">
      <c r="A289" s="41"/>
      <c r="B289" s="42"/>
      <c r="C289" s="215" t="s">
        <v>421</v>
      </c>
      <c r="D289" s="215" t="s">
        <v>153</v>
      </c>
      <c r="E289" s="216" t="s">
        <v>1335</v>
      </c>
      <c r="F289" s="217" t="s">
        <v>1336</v>
      </c>
      <c r="G289" s="218" t="s">
        <v>351</v>
      </c>
      <c r="H289" s="219">
        <v>23725.619999999999</v>
      </c>
      <c r="I289" s="220"/>
      <c r="J289" s="221">
        <f>ROUND(I289*H289,2)</f>
        <v>0</v>
      </c>
      <c r="K289" s="217" t="s">
        <v>157</v>
      </c>
      <c r="L289" s="47"/>
      <c r="M289" s="222" t="s">
        <v>19</v>
      </c>
      <c r="N289" s="223" t="s">
        <v>46</v>
      </c>
      <c r="O289" s="87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6" t="s">
        <v>158</v>
      </c>
      <c r="AT289" s="226" t="s">
        <v>153</v>
      </c>
      <c r="AU289" s="226" t="s">
        <v>85</v>
      </c>
      <c r="AY289" s="20" t="s">
        <v>151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20" t="s">
        <v>83</v>
      </c>
      <c r="BK289" s="227">
        <f>ROUND(I289*H289,2)</f>
        <v>0</v>
      </c>
      <c r="BL289" s="20" t="s">
        <v>158</v>
      </c>
      <c r="BM289" s="226" t="s">
        <v>1337</v>
      </c>
    </row>
    <row r="290" s="2" customFormat="1">
      <c r="A290" s="41"/>
      <c r="B290" s="42"/>
      <c r="C290" s="43"/>
      <c r="D290" s="228" t="s">
        <v>160</v>
      </c>
      <c r="E290" s="43"/>
      <c r="F290" s="229" t="s">
        <v>1338</v>
      </c>
      <c r="G290" s="43"/>
      <c r="H290" s="43"/>
      <c r="I290" s="230"/>
      <c r="J290" s="43"/>
      <c r="K290" s="43"/>
      <c r="L290" s="47"/>
      <c r="M290" s="231"/>
      <c r="N290" s="232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160</v>
      </c>
      <c r="AU290" s="20" t="s">
        <v>85</v>
      </c>
    </row>
    <row r="291" s="13" customFormat="1">
      <c r="A291" s="13"/>
      <c r="B291" s="233"/>
      <c r="C291" s="234"/>
      <c r="D291" s="235" t="s">
        <v>173</v>
      </c>
      <c r="E291" s="236" t="s">
        <v>19</v>
      </c>
      <c r="F291" s="237" t="s">
        <v>1339</v>
      </c>
      <c r="G291" s="234"/>
      <c r="H291" s="238">
        <v>23725.619999999999</v>
      </c>
      <c r="I291" s="239"/>
      <c r="J291" s="234"/>
      <c r="K291" s="234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173</v>
      </c>
      <c r="AU291" s="244" t="s">
        <v>85</v>
      </c>
      <c r="AV291" s="13" t="s">
        <v>85</v>
      </c>
      <c r="AW291" s="13" t="s">
        <v>36</v>
      </c>
      <c r="AX291" s="13" t="s">
        <v>83</v>
      </c>
      <c r="AY291" s="244" t="s">
        <v>151</v>
      </c>
    </row>
    <row r="292" s="2" customFormat="1" ht="44.25" customHeight="1">
      <c r="A292" s="41"/>
      <c r="B292" s="42"/>
      <c r="C292" s="215" t="s">
        <v>426</v>
      </c>
      <c r="D292" s="215" t="s">
        <v>153</v>
      </c>
      <c r="E292" s="216" t="s">
        <v>1340</v>
      </c>
      <c r="F292" s="217" t="s">
        <v>1341</v>
      </c>
      <c r="G292" s="218" t="s">
        <v>351</v>
      </c>
      <c r="H292" s="219">
        <v>809.91999999999996</v>
      </c>
      <c r="I292" s="220"/>
      <c r="J292" s="221">
        <f>ROUND(I292*H292,2)</f>
        <v>0</v>
      </c>
      <c r="K292" s="217" t="s">
        <v>157</v>
      </c>
      <c r="L292" s="47"/>
      <c r="M292" s="222" t="s">
        <v>19</v>
      </c>
      <c r="N292" s="223" t="s">
        <v>46</v>
      </c>
      <c r="O292" s="87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158</v>
      </c>
      <c r="AT292" s="226" t="s">
        <v>153</v>
      </c>
      <c r="AU292" s="226" t="s">
        <v>85</v>
      </c>
      <c r="AY292" s="20" t="s">
        <v>151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20" t="s">
        <v>83</v>
      </c>
      <c r="BK292" s="227">
        <f>ROUND(I292*H292,2)</f>
        <v>0</v>
      </c>
      <c r="BL292" s="20" t="s">
        <v>158</v>
      </c>
      <c r="BM292" s="226" t="s">
        <v>1342</v>
      </c>
    </row>
    <row r="293" s="2" customFormat="1">
      <c r="A293" s="41"/>
      <c r="B293" s="42"/>
      <c r="C293" s="43"/>
      <c r="D293" s="228" t="s">
        <v>160</v>
      </c>
      <c r="E293" s="43"/>
      <c r="F293" s="229" t="s">
        <v>1343</v>
      </c>
      <c r="G293" s="43"/>
      <c r="H293" s="43"/>
      <c r="I293" s="230"/>
      <c r="J293" s="43"/>
      <c r="K293" s="43"/>
      <c r="L293" s="47"/>
      <c r="M293" s="231"/>
      <c r="N293" s="232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160</v>
      </c>
      <c r="AU293" s="20" t="s">
        <v>85</v>
      </c>
    </row>
    <row r="294" s="13" customFormat="1">
      <c r="A294" s="13"/>
      <c r="B294" s="233"/>
      <c r="C294" s="234"/>
      <c r="D294" s="235" t="s">
        <v>173</v>
      </c>
      <c r="E294" s="236" t="s">
        <v>19</v>
      </c>
      <c r="F294" s="237" t="s">
        <v>1344</v>
      </c>
      <c r="G294" s="234"/>
      <c r="H294" s="238">
        <v>799.5</v>
      </c>
      <c r="I294" s="239"/>
      <c r="J294" s="234"/>
      <c r="K294" s="234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173</v>
      </c>
      <c r="AU294" s="244" t="s">
        <v>85</v>
      </c>
      <c r="AV294" s="13" t="s">
        <v>85</v>
      </c>
      <c r="AW294" s="13" t="s">
        <v>36</v>
      </c>
      <c r="AX294" s="13" t="s">
        <v>75</v>
      </c>
      <c r="AY294" s="244" t="s">
        <v>151</v>
      </c>
    </row>
    <row r="295" s="13" customFormat="1">
      <c r="A295" s="13"/>
      <c r="B295" s="233"/>
      <c r="C295" s="234"/>
      <c r="D295" s="235" t="s">
        <v>173</v>
      </c>
      <c r="E295" s="236" t="s">
        <v>19</v>
      </c>
      <c r="F295" s="237" t="s">
        <v>1345</v>
      </c>
      <c r="G295" s="234"/>
      <c r="H295" s="238">
        <v>10.42</v>
      </c>
      <c r="I295" s="239"/>
      <c r="J295" s="234"/>
      <c r="K295" s="234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173</v>
      </c>
      <c r="AU295" s="244" t="s">
        <v>85</v>
      </c>
      <c r="AV295" s="13" t="s">
        <v>85</v>
      </c>
      <c r="AW295" s="13" t="s">
        <v>36</v>
      </c>
      <c r="AX295" s="13" t="s">
        <v>75</v>
      </c>
      <c r="AY295" s="244" t="s">
        <v>151</v>
      </c>
    </row>
    <row r="296" s="14" customFormat="1">
      <c r="A296" s="14"/>
      <c r="B296" s="245"/>
      <c r="C296" s="246"/>
      <c r="D296" s="235" t="s">
        <v>173</v>
      </c>
      <c r="E296" s="247" t="s">
        <v>19</v>
      </c>
      <c r="F296" s="248" t="s">
        <v>177</v>
      </c>
      <c r="G296" s="246"/>
      <c r="H296" s="249">
        <v>809.91999999999996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173</v>
      </c>
      <c r="AU296" s="255" t="s">
        <v>85</v>
      </c>
      <c r="AV296" s="14" t="s">
        <v>158</v>
      </c>
      <c r="AW296" s="14" t="s">
        <v>36</v>
      </c>
      <c r="AX296" s="14" t="s">
        <v>83</v>
      </c>
      <c r="AY296" s="255" t="s">
        <v>151</v>
      </c>
    </row>
    <row r="297" s="2" customFormat="1" ht="44.25" customHeight="1">
      <c r="A297" s="41"/>
      <c r="B297" s="42"/>
      <c r="C297" s="215" t="s">
        <v>432</v>
      </c>
      <c r="D297" s="215" t="s">
        <v>153</v>
      </c>
      <c r="E297" s="216" t="s">
        <v>1346</v>
      </c>
      <c r="F297" s="217" t="s">
        <v>350</v>
      </c>
      <c r="G297" s="218" t="s">
        <v>351</v>
      </c>
      <c r="H297" s="219">
        <v>873.14999999999998</v>
      </c>
      <c r="I297" s="220"/>
      <c r="J297" s="221">
        <f>ROUND(I297*H297,2)</f>
        <v>0</v>
      </c>
      <c r="K297" s="217" t="s">
        <v>157</v>
      </c>
      <c r="L297" s="47"/>
      <c r="M297" s="222" t="s">
        <v>19</v>
      </c>
      <c r="N297" s="223" t="s">
        <v>46</v>
      </c>
      <c r="O297" s="87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26" t="s">
        <v>158</v>
      </c>
      <c r="AT297" s="226" t="s">
        <v>153</v>
      </c>
      <c r="AU297" s="226" t="s">
        <v>85</v>
      </c>
      <c r="AY297" s="20" t="s">
        <v>151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20" t="s">
        <v>83</v>
      </c>
      <c r="BK297" s="227">
        <f>ROUND(I297*H297,2)</f>
        <v>0</v>
      </c>
      <c r="BL297" s="20" t="s">
        <v>158</v>
      </c>
      <c r="BM297" s="226" t="s">
        <v>1347</v>
      </c>
    </row>
    <row r="298" s="2" customFormat="1">
      <c r="A298" s="41"/>
      <c r="B298" s="42"/>
      <c r="C298" s="43"/>
      <c r="D298" s="228" t="s">
        <v>160</v>
      </c>
      <c r="E298" s="43"/>
      <c r="F298" s="229" t="s">
        <v>1348</v>
      </c>
      <c r="G298" s="43"/>
      <c r="H298" s="43"/>
      <c r="I298" s="230"/>
      <c r="J298" s="43"/>
      <c r="K298" s="43"/>
      <c r="L298" s="47"/>
      <c r="M298" s="231"/>
      <c r="N298" s="232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160</v>
      </c>
      <c r="AU298" s="20" t="s">
        <v>85</v>
      </c>
    </row>
    <row r="299" s="13" customFormat="1">
      <c r="A299" s="13"/>
      <c r="B299" s="233"/>
      <c r="C299" s="234"/>
      <c r="D299" s="235" t="s">
        <v>173</v>
      </c>
      <c r="E299" s="236" t="s">
        <v>19</v>
      </c>
      <c r="F299" s="237" t="s">
        <v>1349</v>
      </c>
      <c r="G299" s="234"/>
      <c r="H299" s="238">
        <v>873.14999999999998</v>
      </c>
      <c r="I299" s="239"/>
      <c r="J299" s="234"/>
      <c r="K299" s="234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173</v>
      </c>
      <c r="AU299" s="244" t="s">
        <v>85</v>
      </c>
      <c r="AV299" s="13" t="s">
        <v>85</v>
      </c>
      <c r="AW299" s="13" t="s">
        <v>36</v>
      </c>
      <c r="AX299" s="13" t="s">
        <v>75</v>
      </c>
      <c r="AY299" s="244" t="s">
        <v>151</v>
      </c>
    </row>
    <row r="300" s="14" customFormat="1">
      <c r="A300" s="14"/>
      <c r="B300" s="245"/>
      <c r="C300" s="246"/>
      <c r="D300" s="235" t="s">
        <v>173</v>
      </c>
      <c r="E300" s="247" t="s">
        <v>19</v>
      </c>
      <c r="F300" s="248" t="s">
        <v>177</v>
      </c>
      <c r="G300" s="246"/>
      <c r="H300" s="249">
        <v>873.14999999999998</v>
      </c>
      <c r="I300" s="250"/>
      <c r="J300" s="246"/>
      <c r="K300" s="246"/>
      <c r="L300" s="251"/>
      <c r="M300" s="252"/>
      <c r="N300" s="253"/>
      <c r="O300" s="253"/>
      <c r="P300" s="253"/>
      <c r="Q300" s="253"/>
      <c r="R300" s="253"/>
      <c r="S300" s="253"/>
      <c r="T300" s="25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5" t="s">
        <v>173</v>
      </c>
      <c r="AU300" s="255" t="s">
        <v>85</v>
      </c>
      <c r="AV300" s="14" t="s">
        <v>158</v>
      </c>
      <c r="AW300" s="14" t="s">
        <v>36</v>
      </c>
      <c r="AX300" s="14" t="s">
        <v>83</v>
      </c>
      <c r="AY300" s="255" t="s">
        <v>151</v>
      </c>
    </row>
    <row r="301" s="2" customFormat="1" ht="44.25" customHeight="1">
      <c r="A301" s="41"/>
      <c r="B301" s="42"/>
      <c r="C301" s="215" t="s">
        <v>440</v>
      </c>
      <c r="D301" s="215" t="s">
        <v>153</v>
      </c>
      <c r="E301" s="216" t="s">
        <v>1350</v>
      </c>
      <c r="F301" s="217" t="s">
        <v>1351</v>
      </c>
      <c r="G301" s="218" t="s">
        <v>351</v>
      </c>
      <c r="H301" s="219">
        <v>946.45000000000005</v>
      </c>
      <c r="I301" s="220"/>
      <c r="J301" s="221">
        <f>ROUND(I301*H301,2)</f>
        <v>0</v>
      </c>
      <c r="K301" s="217" t="s">
        <v>157</v>
      </c>
      <c r="L301" s="47"/>
      <c r="M301" s="222" t="s">
        <v>19</v>
      </c>
      <c r="N301" s="223" t="s">
        <v>46</v>
      </c>
      <c r="O301" s="87"/>
      <c r="P301" s="224">
        <f>O301*H301</f>
        <v>0</v>
      </c>
      <c r="Q301" s="224">
        <v>0</v>
      </c>
      <c r="R301" s="224">
        <f>Q301*H301</f>
        <v>0</v>
      </c>
      <c r="S301" s="224">
        <v>0</v>
      </c>
      <c r="T301" s="225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26" t="s">
        <v>158</v>
      </c>
      <c r="AT301" s="226" t="s">
        <v>153</v>
      </c>
      <c r="AU301" s="226" t="s">
        <v>85</v>
      </c>
      <c r="AY301" s="20" t="s">
        <v>151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20" t="s">
        <v>83</v>
      </c>
      <c r="BK301" s="227">
        <f>ROUND(I301*H301,2)</f>
        <v>0</v>
      </c>
      <c r="BL301" s="20" t="s">
        <v>158</v>
      </c>
      <c r="BM301" s="226" t="s">
        <v>1352</v>
      </c>
    </row>
    <row r="302" s="2" customFormat="1">
      <c r="A302" s="41"/>
      <c r="B302" s="42"/>
      <c r="C302" s="43"/>
      <c r="D302" s="228" t="s">
        <v>160</v>
      </c>
      <c r="E302" s="43"/>
      <c r="F302" s="229" t="s">
        <v>1353</v>
      </c>
      <c r="G302" s="43"/>
      <c r="H302" s="43"/>
      <c r="I302" s="230"/>
      <c r="J302" s="43"/>
      <c r="K302" s="43"/>
      <c r="L302" s="47"/>
      <c r="M302" s="231"/>
      <c r="N302" s="232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160</v>
      </c>
      <c r="AU302" s="20" t="s">
        <v>85</v>
      </c>
    </row>
    <row r="303" s="13" customFormat="1">
      <c r="A303" s="13"/>
      <c r="B303" s="233"/>
      <c r="C303" s="234"/>
      <c r="D303" s="235" t="s">
        <v>173</v>
      </c>
      <c r="E303" s="236" t="s">
        <v>19</v>
      </c>
      <c r="F303" s="237" t="s">
        <v>1354</v>
      </c>
      <c r="G303" s="234"/>
      <c r="H303" s="238">
        <v>946.45000000000005</v>
      </c>
      <c r="I303" s="239"/>
      <c r="J303" s="234"/>
      <c r="K303" s="234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173</v>
      </c>
      <c r="AU303" s="244" t="s">
        <v>85</v>
      </c>
      <c r="AV303" s="13" t="s">
        <v>85</v>
      </c>
      <c r="AW303" s="13" t="s">
        <v>36</v>
      </c>
      <c r="AX303" s="13" t="s">
        <v>83</v>
      </c>
      <c r="AY303" s="244" t="s">
        <v>151</v>
      </c>
    </row>
    <row r="304" s="12" customFormat="1" ht="22.8" customHeight="1">
      <c r="A304" s="12"/>
      <c r="B304" s="199"/>
      <c r="C304" s="200"/>
      <c r="D304" s="201" t="s">
        <v>74</v>
      </c>
      <c r="E304" s="213" t="s">
        <v>769</v>
      </c>
      <c r="F304" s="213" t="s">
        <v>770</v>
      </c>
      <c r="G304" s="200"/>
      <c r="H304" s="200"/>
      <c r="I304" s="203"/>
      <c r="J304" s="214">
        <f>BK304</f>
        <v>0</v>
      </c>
      <c r="K304" s="200"/>
      <c r="L304" s="205"/>
      <c r="M304" s="206"/>
      <c r="N304" s="207"/>
      <c r="O304" s="207"/>
      <c r="P304" s="208">
        <f>SUM(P305:P306)</f>
        <v>0</v>
      </c>
      <c r="Q304" s="207"/>
      <c r="R304" s="208">
        <f>SUM(R305:R306)</f>
        <v>0</v>
      </c>
      <c r="S304" s="207"/>
      <c r="T304" s="209">
        <f>SUM(T305:T306)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0" t="s">
        <v>83</v>
      </c>
      <c r="AT304" s="211" t="s">
        <v>74</v>
      </c>
      <c r="AU304" s="211" t="s">
        <v>83</v>
      </c>
      <c r="AY304" s="210" t="s">
        <v>151</v>
      </c>
      <c r="BK304" s="212">
        <f>SUM(BK305:BK306)</f>
        <v>0</v>
      </c>
    </row>
    <row r="305" s="2" customFormat="1" ht="44.25" customHeight="1">
      <c r="A305" s="41"/>
      <c r="B305" s="42"/>
      <c r="C305" s="215" t="s">
        <v>446</v>
      </c>
      <c r="D305" s="215" t="s">
        <v>153</v>
      </c>
      <c r="E305" s="216" t="s">
        <v>1355</v>
      </c>
      <c r="F305" s="217" t="s">
        <v>1356</v>
      </c>
      <c r="G305" s="218" t="s">
        <v>351</v>
      </c>
      <c r="H305" s="219">
        <v>1693.5989999999999</v>
      </c>
      <c r="I305" s="220"/>
      <c r="J305" s="221">
        <f>ROUND(I305*H305,2)</f>
        <v>0</v>
      </c>
      <c r="K305" s="217" t="s">
        <v>157</v>
      </c>
      <c r="L305" s="47"/>
      <c r="M305" s="222" t="s">
        <v>19</v>
      </c>
      <c r="N305" s="223" t="s">
        <v>46</v>
      </c>
      <c r="O305" s="87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26" t="s">
        <v>158</v>
      </c>
      <c r="AT305" s="226" t="s">
        <v>153</v>
      </c>
      <c r="AU305" s="226" t="s">
        <v>85</v>
      </c>
      <c r="AY305" s="20" t="s">
        <v>151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20" t="s">
        <v>83</v>
      </c>
      <c r="BK305" s="227">
        <f>ROUND(I305*H305,2)</f>
        <v>0</v>
      </c>
      <c r="BL305" s="20" t="s">
        <v>158</v>
      </c>
      <c r="BM305" s="226" t="s">
        <v>1357</v>
      </c>
    </row>
    <row r="306" s="2" customFormat="1">
      <c r="A306" s="41"/>
      <c r="B306" s="42"/>
      <c r="C306" s="43"/>
      <c r="D306" s="228" t="s">
        <v>160</v>
      </c>
      <c r="E306" s="43"/>
      <c r="F306" s="229" t="s">
        <v>1358</v>
      </c>
      <c r="G306" s="43"/>
      <c r="H306" s="43"/>
      <c r="I306" s="230"/>
      <c r="J306" s="43"/>
      <c r="K306" s="43"/>
      <c r="L306" s="47"/>
      <c r="M306" s="278"/>
      <c r="N306" s="279"/>
      <c r="O306" s="280"/>
      <c r="P306" s="280"/>
      <c r="Q306" s="280"/>
      <c r="R306" s="280"/>
      <c r="S306" s="280"/>
      <c r="T306" s="281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160</v>
      </c>
      <c r="AU306" s="20" t="s">
        <v>85</v>
      </c>
    </row>
    <row r="307" s="2" customFormat="1" ht="6.96" customHeight="1">
      <c r="A307" s="41"/>
      <c r="B307" s="62"/>
      <c r="C307" s="63"/>
      <c r="D307" s="63"/>
      <c r="E307" s="63"/>
      <c r="F307" s="63"/>
      <c r="G307" s="63"/>
      <c r="H307" s="63"/>
      <c r="I307" s="63"/>
      <c r="J307" s="63"/>
      <c r="K307" s="63"/>
      <c r="L307" s="47"/>
      <c r="M307" s="41"/>
      <c r="O307" s="41"/>
      <c r="P307" s="41"/>
      <c r="Q307" s="41"/>
      <c r="R307" s="41"/>
      <c r="S307" s="41"/>
      <c r="T307" s="41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</row>
  </sheetData>
  <sheetProtection sheet="1" autoFilter="0" formatColumns="0" formatRows="0" objects="1" scenarios="1" spinCount="100000" saltValue="sk1HzVnPVYTXoLp/SxtskxbSwO3F95HCpKn/fvB4pX6NYLayriNfuejva2laCG8usd30lgZbp6QPAvvjMRs3fA==" hashValue="4K9Zq0at4Gw/rWYKrEp8HEvsXOkP9Yl57mHlVMIicdtkhbJUotvCrvQJIxPRTudsJcGbS8P5Yf92Z0Oh3AYdBA==" algorithmName="SHA-512" password="CC35"/>
  <autoFilter ref="C90:K3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3_02/113106123"/>
    <hyperlink ref="F98" r:id="rId2" display="https://podminky.urs.cz/item/CS_URS_2023_02/113106187"/>
    <hyperlink ref="F101" r:id="rId3" display="https://podminky.urs.cz/item/CS_URS_2023_02/113107162"/>
    <hyperlink ref="F104" r:id="rId4" display="https://podminky.urs.cz/item/CS_URS_2023_02/113107222"/>
    <hyperlink ref="F109" r:id="rId5" display="https://podminky.urs.cz/item/CS_URS_2023_02/113107231"/>
    <hyperlink ref="F114" r:id="rId6" display="https://podminky.urs.cz/item/CS_URS_2023_02/113107322"/>
    <hyperlink ref="F119" r:id="rId7" display="https://podminky.urs.cz/item/CS_URS_2023_02/113107323"/>
    <hyperlink ref="F125" r:id="rId8" display="https://podminky.urs.cz/item/CS_URS_2023_02/113107331"/>
    <hyperlink ref="F130" r:id="rId9" display="https://podminky.urs.cz/item/CS_URS_2023_02/113154122"/>
    <hyperlink ref="F135" r:id="rId10" display="https://podminky.urs.cz/item/CS_URS_2023_02/113154124"/>
    <hyperlink ref="F143" r:id="rId11" display="https://podminky.urs.cz/item/CS_URS_2023_02/113154232"/>
    <hyperlink ref="F146" r:id="rId12" display="https://podminky.urs.cz/item/CS_URS_2023_02/113154332"/>
    <hyperlink ref="F149" r:id="rId13" display="https://podminky.urs.cz/item/CS_URS_2023_02/113154334"/>
    <hyperlink ref="F153" r:id="rId14" display="https://podminky.urs.cz/item/CS_URS_2023_02/113202111"/>
    <hyperlink ref="F158" r:id="rId15" display="https://podminky.urs.cz/item/CS_URS_2023_02/181951112"/>
    <hyperlink ref="F167" r:id="rId16" display="https://podminky.urs.cz/item/CS_URS_2023_02/564851011"/>
    <hyperlink ref="F171" r:id="rId17" display="https://podminky.urs.cz/item/CS_URS_2023_02/564861011"/>
    <hyperlink ref="F178" r:id="rId18" display="https://podminky.urs.cz/item/CS_URS_2023_02/564861111"/>
    <hyperlink ref="F186" r:id="rId19" display="https://podminky.urs.cz/item/CS_URS_2023_02/564871011"/>
    <hyperlink ref="F192" r:id="rId20" display="https://podminky.urs.cz/item/CS_URS_2023_02/564910511"/>
    <hyperlink ref="F197" r:id="rId21" display="https://podminky.urs.cz/item/CS_URS_2023_02/565145111"/>
    <hyperlink ref="F202" r:id="rId22" display="https://podminky.urs.cz/item/CS_URS_2023_02/565155111"/>
    <hyperlink ref="F207" r:id="rId23" display="https://podminky.urs.cz/item/CS_URS_2023_02/567122112"/>
    <hyperlink ref="F216" r:id="rId24" display="https://podminky.urs.cz/item/CS_URS_2023_02/573191111"/>
    <hyperlink ref="F221" r:id="rId25" display="https://podminky.urs.cz/item/CS_URS_2023_02/573231108"/>
    <hyperlink ref="F223" r:id="rId26" display="https://podminky.urs.cz/item/CS_URS_2023_02/577134111"/>
    <hyperlink ref="F232" r:id="rId27" display="https://podminky.urs.cz/item/CS_URS_2023_02/596211110"/>
    <hyperlink ref="F238" r:id="rId28" display="https://podminky.urs.cz/item/CS_URS_2023_02/596212353"/>
    <hyperlink ref="F245" r:id="rId29" display="https://podminky.urs.cz/item/CS_URS_2023_02/915491211"/>
    <hyperlink ref="F249" r:id="rId30" display="https://podminky.urs.cz/item/CS_URS_2023_02/916231213"/>
    <hyperlink ref="F253" r:id="rId31" display="https://podminky.urs.cz/item/CS_URS_2023_02/919732211"/>
    <hyperlink ref="F258" r:id="rId32" display="https://podminky.urs.cz/item/CS_URS_2023_02/919735111"/>
    <hyperlink ref="F267" r:id="rId33" display="https://podminky.urs.cz/item/CS_URS_2023_02/919735112"/>
    <hyperlink ref="F276" r:id="rId34" display="https://podminky.urs.cz/item/CS_URS_2023_02/938908411"/>
    <hyperlink ref="F281" r:id="rId35" display="https://podminky.urs.cz/item/CS_URS_2023_02/979024443"/>
    <hyperlink ref="F284" r:id="rId36" display="https://podminky.urs.cz/item/CS_URS_2023_02/979054451"/>
    <hyperlink ref="F288" r:id="rId37" display="https://podminky.urs.cz/item/CS_URS_2023_02/997221571"/>
    <hyperlink ref="F290" r:id="rId38" display="https://podminky.urs.cz/item/CS_URS_2023_02/997221579"/>
    <hyperlink ref="F293" r:id="rId39" display="https://podminky.urs.cz/item/CS_URS_2023_02/997221861"/>
    <hyperlink ref="F298" r:id="rId40" display="https://podminky.urs.cz/item/CS_URS_2023_02/997221873"/>
    <hyperlink ref="F302" r:id="rId41" display="https://podminky.urs.cz/item/CS_URS_2023_02/997221875"/>
    <hyperlink ref="F306" r:id="rId42" display="https://podminky.urs.cz/item/CS_URS_2023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85</v>
      </c>
    </row>
    <row r="4" s="1" customFormat="1" ht="24.96" customHeight="1">
      <c r="B4" s="23"/>
      <c r="D4" s="143" t="s">
        <v>120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Splašková kanalizace Štěpánov s převedením odp. vod do Přelouče</v>
      </c>
      <c r="F7" s="145"/>
      <c r="G7" s="145"/>
      <c r="H7" s="145"/>
      <c r="L7" s="23"/>
    </row>
    <row r="8" s="1" customFormat="1" ht="12" customHeight="1">
      <c r="B8" s="23"/>
      <c r="D8" s="145" t="s">
        <v>121</v>
      </c>
      <c r="L8" s="23"/>
    </row>
    <row r="9" s="2" customFormat="1" ht="16.5" customHeight="1">
      <c r="A9" s="41"/>
      <c r="B9" s="47"/>
      <c r="C9" s="41"/>
      <c r="D9" s="41"/>
      <c r="E9" s="146" t="s">
        <v>1081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1082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1359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29. 8. 2023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27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5" t="s">
        <v>29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30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29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32</v>
      </c>
      <c r="E22" s="41"/>
      <c r="F22" s="41"/>
      <c r="G22" s="41"/>
      <c r="H22" s="41"/>
      <c r="I22" s="145" t="s">
        <v>26</v>
      </c>
      <c r="J22" s="136" t="s">
        <v>33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5" t="s">
        <v>29</v>
      </c>
      <c r="J23" s="136" t="s">
        <v>35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37</v>
      </c>
      <c r="E25" s="41"/>
      <c r="F25" s="41"/>
      <c r="G25" s="41"/>
      <c r="H25" s="41"/>
      <c r="I25" s="145" t="s">
        <v>26</v>
      </c>
      <c r="J25" s="136" t="s">
        <v>19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1084</v>
      </c>
      <c r="F26" s="41"/>
      <c r="G26" s="41"/>
      <c r="H26" s="41"/>
      <c r="I26" s="145" t="s">
        <v>29</v>
      </c>
      <c r="J26" s="136" t="s">
        <v>19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39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41</v>
      </c>
      <c r="E32" s="41"/>
      <c r="F32" s="41"/>
      <c r="G32" s="41"/>
      <c r="H32" s="41"/>
      <c r="I32" s="41"/>
      <c r="J32" s="156">
        <f>ROUND(J94,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43</v>
      </c>
      <c r="G34" s="41"/>
      <c r="H34" s="41"/>
      <c r="I34" s="157" t="s">
        <v>42</v>
      </c>
      <c r="J34" s="157" t="s">
        <v>44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45</v>
      </c>
      <c r="E35" s="145" t="s">
        <v>46</v>
      </c>
      <c r="F35" s="159">
        <f>ROUND((SUM(BE94:BE281)),  2)</f>
        <v>0</v>
      </c>
      <c r="G35" s="41"/>
      <c r="H35" s="41"/>
      <c r="I35" s="160">
        <v>0.20999999999999999</v>
      </c>
      <c r="J35" s="159">
        <f>ROUND(((SUM(BE94:BE281))*I35),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47</v>
      </c>
      <c r="F36" s="159">
        <f>ROUND((SUM(BF94:BF281)),  2)</f>
        <v>0</v>
      </c>
      <c r="G36" s="41"/>
      <c r="H36" s="41"/>
      <c r="I36" s="160">
        <v>0.12</v>
      </c>
      <c r="J36" s="159">
        <f>ROUND(((SUM(BF94:BF281))*I36),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48</v>
      </c>
      <c r="F37" s="159">
        <f>ROUND((SUM(BG94:BG281)),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49</v>
      </c>
      <c r="F38" s="159">
        <f>ROUND((SUM(BH94:BH281)),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50</v>
      </c>
      <c r="F39" s="159">
        <f>ROUND((SUM(BI94:BI281)),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51</v>
      </c>
      <c r="E41" s="163"/>
      <c r="F41" s="163"/>
      <c r="G41" s="164" t="s">
        <v>52</v>
      </c>
      <c r="H41" s="165" t="s">
        <v>53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123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2" t="str">
        <f>E7</f>
        <v>Splašková kanalizace Štěpánov s převedením odp. vod do Přelouče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121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1081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1082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03b - Zpevněné plochy u ČS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k.ú. Klenovka, k.ú. Štěpánov</v>
      </c>
      <c r="G56" s="43"/>
      <c r="H56" s="43"/>
      <c r="I56" s="35" t="s">
        <v>23</v>
      </c>
      <c r="J56" s="75" t="str">
        <f>IF(J14="","",J14)</f>
        <v>29. 8. 2023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40.05" customHeight="1">
      <c r="A58" s="41"/>
      <c r="B58" s="42"/>
      <c r="C58" s="35" t="s">
        <v>25</v>
      </c>
      <c r="D58" s="43"/>
      <c r="E58" s="43"/>
      <c r="F58" s="30" t="str">
        <f>E17</f>
        <v>Město Přelouč, Československé armády 1665, Přelouč</v>
      </c>
      <c r="G58" s="43"/>
      <c r="H58" s="43"/>
      <c r="I58" s="35" t="s">
        <v>32</v>
      </c>
      <c r="J58" s="39" t="str">
        <f>E23</f>
        <v>IKKO Hradec Králové, s.r.o., Bratří Štefanů 238,HK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30</v>
      </c>
      <c r="D59" s="43"/>
      <c r="E59" s="43"/>
      <c r="F59" s="30" t="str">
        <f>IF(E20="","",E20)</f>
        <v>Vyplň údaj</v>
      </c>
      <c r="G59" s="43"/>
      <c r="H59" s="43"/>
      <c r="I59" s="35" t="s">
        <v>37</v>
      </c>
      <c r="J59" s="39" t="str">
        <f>E26</f>
        <v>J. Michlíková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124</v>
      </c>
      <c r="D61" s="174"/>
      <c r="E61" s="174"/>
      <c r="F61" s="174"/>
      <c r="G61" s="174"/>
      <c r="H61" s="174"/>
      <c r="I61" s="174"/>
      <c r="J61" s="175" t="s">
        <v>125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73</v>
      </c>
      <c r="D63" s="43"/>
      <c r="E63" s="43"/>
      <c r="F63" s="43"/>
      <c r="G63" s="43"/>
      <c r="H63" s="43"/>
      <c r="I63" s="43"/>
      <c r="J63" s="105">
        <f>J94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126</v>
      </c>
    </row>
    <row r="64" s="9" customFormat="1" ht="24.96" customHeight="1">
      <c r="A64" s="9"/>
      <c r="B64" s="177"/>
      <c r="C64" s="178"/>
      <c r="D64" s="179" t="s">
        <v>1085</v>
      </c>
      <c r="E64" s="180"/>
      <c r="F64" s="180"/>
      <c r="G64" s="180"/>
      <c r="H64" s="180"/>
      <c r="I64" s="180"/>
      <c r="J64" s="181">
        <f>J95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128</v>
      </c>
      <c r="E65" s="185"/>
      <c r="F65" s="185"/>
      <c r="G65" s="185"/>
      <c r="H65" s="185"/>
      <c r="I65" s="185"/>
      <c r="J65" s="186">
        <f>J96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129</v>
      </c>
      <c r="E66" s="185"/>
      <c r="F66" s="185"/>
      <c r="G66" s="185"/>
      <c r="H66" s="185"/>
      <c r="I66" s="185"/>
      <c r="J66" s="186">
        <f>J165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131</v>
      </c>
      <c r="E67" s="185"/>
      <c r="F67" s="185"/>
      <c r="G67" s="185"/>
      <c r="H67" s="185"/>
      <c r="I67" s="185"/>
      <c r="J67" s="186">
        <f>J178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1086</v>
      </c>
      <c r="E68" s="185"/>
      <c r="F68" s="185"/>
      <c r="G68" s="185"/>
      <c r="H68" s="185"/>
      <c r="I68" s="185"/>
      <c r="J68" s="186">
        <f>J190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132</v>
      </c>
      <c r="E69" s="185"/>
      <c r="F69" s="185"/>
      <c r="G69" s="185"/>
      <c r="H69" s="185"/>
      <c r="I69" s="185"/>
      <c r="J69" s="186">
        <f>J217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1087</v>
      </c>
      <c r="E70" s="185"/>
      <c r="F70" s="185"/>
      <c r="G70" s="185"/>
      <c r="H70" s="185"/>
      <c r="I70" s="185"/>
      <c r="J70" s="186">
        <f>J221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1088</v>
      </c>
      <c r="E71" s="185"/>
      <c r="F71" s="185"/>
      <c r="G71" s="185"/>
      <c r="H71" s="185"/>
      <c r="I71" s="185"/>
      <c r="J71" s="186">
        <f>J269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133</v>
      </c>
      <c r="E72" s="185"/>
      <c r="F72" s="185"/>
      <c r="G72" s="185"/>
      <c r="H72" s="185"/>
      <c r="I72" s="185"/>
      <c r="J72" s="186">
        <f>J279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137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6.25" customHeight="1">
      <c r="A82" s="41"/>
      <c r="B82" s="42"/>
      <c r="C82" s="43"/>
      <c r="D82" s="43"/>
      <c r="E82" s="172" t="str">
        <f>E7</f>
        <v>Splašková kanalizace Štěpánov s převedením odp. vod do Přelouče</v>
      </c>
      <c r="F82" s="35"/>
      <c r="G82" s="35"/>
      <c r="H82" s="35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" customFormat="1" ht="12" customHeight="1">
      <c r="B83" s="24"/>
      <c r="C83" s="35" t="s">
        <v>121</v>
      </c>
      <c r="D83" s="25"/>
      <c r="E83" s="25"/>
      <c r="F83" s="25"/>
      <c r="G83" s="25"/>
      <c r="H83" s="25"/>
      <c r="I83" s="25"/>
      <c r="J83" s="25"/>
      <c r="K83" s="25"/>
      <c r="L83" s="23"/>
    </row>
    <row r="84" s="2" customFormat="1" ht="16.5" customHeight="1">
      <c r="A84" s="41"/>
      <c r="B84" s="42"/>
      <c r="C84" s="43"/>
      <c r="D84" s="43"/>
      <c r="E84" s="172" t="s">
        <v>1081</v>
      </c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1082</v>
      </c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72" t="str">
        <f>E11</f>
        <v>03b - Zpevněné plochy u ČS</v>
      </c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21</v>
      </c>
      <c r="D88" s="43"/>
      <c r="E88" s="43"/>
      <c r="F88" s="30" t="str">
        <f>F14</f>
        <v>k.ú. Klenovka, k.ú. Štěpánov</v>
      </c>
      <c r="G88" s="43"/>
      <c r="H88" s="43"/>
      <c r="I88" s="35" t="s">
        <v>23</v>
      </c>
      <c r="J88" s="75" t="str">
        <f>IF(J14="","",J14)</f>
        <v>29. 8. 2023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40.05" customHeight="1">
      <c r="A90" s="41"/>
      <c r="B90" s="42"/>
      <c r="C90" s="35" t="s">
        <v>25</v>
      </c>
      <c r="D90" s="43"/>
      <c r="E90" s="43"/>
      <c r="F90" s="30" t="str">
        <f>E17</f>
        <v>Město Přelouč, Československé armády 1665, Přelouč</v>
      </c>
      <c r="G90" s="43"/>
      <c r="H90" s="43"/>
      <c r="I90" s="35" t="s">
        <v>32</v>
      </c>
      <c r="J90" s="39" t="str">
        <f>E23</f>
        <v>IKKO Hradec Králové, s.r.o., Bratří Štefanů 238,HK</v>
      </c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30</v>
      </c>
      <c r="D91" s="43"/>
      <c r="E91" s="43"/>
      <c r="F91" s="30" t="str">
        <f>IF(E20="","",E20)</f>
        <v>Vyplň údaj</v>
      </c>
      <c r="G91" s="43"/>
      <c r="H91" s="43"/>
      <c r="I91" s="35" t="s">
        <v>37</v>
      </c>
      <c r="J91" s="39" t="str">
        <f>E26</f>
        <v>J. Michlíková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0.32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11" customFormat="1" ht="29.28" customHeight="1">
      <c r="A93" s="188"/>
      <c r="B93" s="189"/>
      <c r="C93" s="190" t="s">
        <v>138</v>
      </c>
      <c r="D93" s="191" t="s">
        <v>60</v>
      </c>
      <c r="E93" s="191" t="s">
        <v>56</v>
      </c>
      <c r="F93" s="191" t="s">
        <v>57</v>
      </c>
      <c r="G93" s="191" t="s">
        <v>139</v>
      </c>
      <c r="H93" s="191" t="s">
        <v>140</v>
      </c>
      <c r="I93" s="191" t="s">
        <v>141</v>
      </c>
      <c r="J93" s="191" t="s">
        <v>125</v>
      </c>
      <c r="K93" s="192" t="s">
        <v>142</v>
      </c>
      <c r="L93" s="193"/>
      <c r="M93" s="95" t="s">
        <v>19</v>
      </c>
      <c r="N93" s="96" t="s">
        <v>45</v>
      </c>
      <c r="O93" s="96" t="s">
        <v>143</v>
      </c>
      <c r="P93" s="96" t="s">
        <v>144</v>
      </c>
      <c r="Q93" s="96" t="s">
        <v>145</v>
      </c>
      <c r="R93" s="96" t="s">
        <v>146</v>
      </c>
      <c r="S93" s="96" t="s">
        <v>147</v>
      </c>
      <c r="T93" s="97" t="s">
        <v>148</v>
      </c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</row>
    <row r="94" s="2" customFormat="1" ht="22.8" customHeight="1">
      <c r="A94" s="41"/>
      <c r="B94" s="42"/>
      <c r="C94" s="102" t="s">
        <v>149</v>
      </c>
      <c r="D94" s="43"/>
      <c r="E94" s="43"/>
      <c r="F94" s="43"/>
      <c r="G94" s="43"/>
      <c r="H94" s="43"/>
      <c r="I94" s="43"/>
      <c r="J94" s="194">
        <f>BK94</f>
        <v>0</v>
      </c>
      <c r="K94" s="43"/>
      <c r="L94" s="47"/>
      <c r="M94" s="98"/>
      <c r="N94" s="195"/>
      <c r="O94" s="99"/>
      <c r="P94" s="196">
        <f>P95</f>
        <v>0</v>
      </c>
      <c r="Q94" s="99"/>
      <c r="R94" s="196">
        <f>R95</f>
        <v>238.71116038000002</v>
      </c>
      <c r="S94" s="99"/>
      <c r="T94" s="197">
        <f>T95</f>
        <v>2.2399999999999998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74</v>
      </c>
      <c r="AU94" s="20" t="s">
        <v>126</v>
      </c>
      <c r="BK94" s="198">
        <f>BK95</f>
        <v>0</v>
      </c>
    </row>
    <row r="95" s="12" customFormat="1" ht="25.92" customHeight="1">
      <c r="A95" s="12"/>
      <c r="B95" s="199"/>
      <c r="C95" s="200"/>
      <c r="D95" s="201" t="s">
        <v>74</v>
      </c>
      <c r="E95" s="202" t="s">
        <v>150</v>
      </c>
      <c r="F95" s="202" t="s">
        <v>1089</v>
      </c>
      <c r="G95" s="200"/>
      <c r="H95" s="200"/>
      <c r="I95" s="203"/>
      <c r="J95" s="204">
        <f>BK95</f>
        <v>0</v>
      </c>
      <c r="K95" s="200"/>
      <c r="L95" s="205"/>
      <c r="M95" s="206"/>
      <c r="N95" s="207"/>
      <c r="O95" s="207"/>
      <c r="P95" s="208">
        <f>P96+P165+P178+P190+P217+P221+P269+P279</f>
        <v>0</v>
      </c>
      <c r="Q95" s="207"/>
      <c r="R95" s="208">
        <f>R96+R165+R178+R190+R217+R221+R269+R279</f>
        <v>238.71116038000002</v>
      </c>
      <c r="S95" s="207"/>
      <c r="T95" s="209">
        <f>T96+T165+T178+T190+T217+T221+T269+T279</f>
        <v>2.2399999999999998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83</v>
      </c>
      <c r="AT95" s="211" t="s">
        <v>74</v>
      </c>
      <c r="AU95" s="211" t="s">
        <v>75</v>
      </c>
      <c r="AY95" s="210" t="s">
        <v>151</v>
      </c>
      <c r="BK95" s="212">
        <f>BK96+BK165+BK178+BK190+BK217+BK221+BK269+BK279</f>
        <v>0</v>
      </c>
    </row>
    <row r="96" s="12" customFormat="1" ht="22.8" customHeight="1">
      <c r="A96" s="12"/>
      <c r="B96" s="199"/>
      <c r="C96" s="200"/>
      <c r="D96" s="201" t="s">
        <v>74</v>
      </c>
      <c r="E96" s="213" t="s">
        <v>83</v>
      </c>
      <c r="F96" s="213" t="s">
        <v>152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SUM(P97:P164)</f>
        <v>0</v>
      </c>
      <c r="Q96" s="207"/>
      <c r="R96" s="208">
        <f>SUM(R97:R164)</f>
        <v>0.0020400000000000001</v>
      </c>
      <c r="S96" s="207"/>
      <c r="T96" s="209">
        <f>SUM(T97:T164)</f>
        <v>1.8399999999999999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83</v>
      </c>
      <c r="AT96" s="211" t="s">
        <v>74</v>
      </c>
      <c r="AU96" s="211" t="s">
        <v>83</v>
      </c>
      <c r="AY96" s="210" t="s">
        <v>151</v>
      </c>
      <c r="BK96" s="212">
        <f>SUM(BK97:BK164)</f>
        <v>0</v>
      </c>
    </row>
    <row r="97" s="2" customFormat="1" ht="49.05" customHeight="1">
      <c r="A97" s="41"/>
      <c r="B97" s="42"/>
      <c r="C97" s="215" t="s">
        <v>83</v>
      </c>
      <c r="D97" s="215" t="s">
        <v>153</v>
      </c>
      <c r="E97" s="216" t="s">
        <v>1360</v>
      </c>
      <c r="F97" s="217" t="s">
        <v>1361</v>
      </c>
      <c r="G97" s="218" t="s">
        <v>256</v>
      </c>
      <c r="H97" s="219">
        <v>20</v>
      </c>
      <c r="I97" s="220"/>
      <c r="J97" s="221">
        <f>ROUND(I97*H97,2)</f>
        <v>0</v>
      </c>
      <c r="K97" s="217" t="s">
        <v>157</v>
      </c>
      <c r="L97" s="47"/>
      <c r="M97" s="222" t="s">
        <v>19</v>
      </c>
      <c r="N97" s="223" t="s">
        <v>46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158</v>
      </c>
      <c r="AT97" s="226" t="s">
        <v>153</v>
      </c>
      <c r="AU97" s="226" t="s">
        <v>85</v>
      </c>
      <c r="AY97" s="20" t="s">
        <v>151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83</v>
      </c>
      <c r="BK97" s="227">
        <f>ROUND(I97*H97,2)</f>
        <v>0</v>
      </c>
      <c r="BL97" s="20" t="s">
        <v>158</v>
      </c>
      <c r="BM97" s="226" t="s">
        <v>1362</v>
      </c>
    </row>
    <row r="98" s="2" customFormat="1">
      <c r="A98" s="41"/>
      <c r="B98" s="42"/>
      <c r="C98" s="43"/>
      <c r="D98" s="228" t="s">
        <v>160</v>
      </c>
      <c r="E98" s="43"/>
      <c r="F98" s="229" t="s">
        <v>1363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160</v>
      </c>
      <c r="AU98" s="20" t="s">
        <v>85</v>
      </c>
    </row>
    <row r="99" s="13" customFormat="1">
      <c r="A99" s="13"/>
      <c r="B99" s="233"/>
      <c r="C99" s="234"/>
      <c r="D99" s="235" t="s">
        <v>173</v>
      </c>
      <c r="E99" s="236" t="s">
        <v>19</v>
      </c>
      <c r="F99" s="237" t="s">
        <v>1364</v>
      </c>
      <c r="G99" s="234"/>
      <c r="H99" s="238">
        <v>20</v>
      </c>
      <c r="I99" s="239"/>
      <c r="J99" s="234"/>
      <c r="K99" s="234"/>
      <c r="L99" s="240"/>
      <c r="M99" s="241"/>
      <c r="N99" s="242"/>
      <c r="O99" s="242"/>
      <c r="P99" s="242"/>
      <c r="Q99" s="242"/>
      <c r="R99" s="242"/>
      <c r="S99" s="242"/>
      <c r="T99" s="24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4" t="s">
        <v>173</v>
      </c>
      <c r="AU99" s="244" t="s">
        <v>85</v>
      </c>
      <c r="AV99" s="13" t="s">
        <v>85</v>
      </c>
      <c r="AW99" s="13" t="s">
        <v>36</v>
      </c>
      <c r="AX99" s="13" t="s">
        <v>83</v>
      </c>
      <c r="AY99" s="244" t="s">
        <v>151</v>
      </c>
    </row>
    <row r="100" s="2" customFormat="1" ht="37.8" customHeight="1">
      <c r="A100" s="41"/>
      <c r="B100" s="42"/>
      <c r="C100" s="215" t="s">
        <v>85</v>
      </c>
      <c r="D100" s="215" t="s">
        <v>153</v>
      </c>
      <c r="E100" s="216" t="s">
        <v>1365</v>
      </c>
      <c r="F100" s="217" t="s">
        <v>1366</v>
      </c>
      <c r="G100" s="218" t="s">
        <v>407</v>
      </c>
      <c r="H100" s="219">
        <v>1</v>
      </c>
      <c r="I100" s="220"/>
      <c r="J100" s="221">
        <f>ROUND(I100*H100,2)</f>
        <v>0</v>
      </c>
      <c r="K100" s="217" t="s">
        <v>157</v>
      </c>
      <c r="L100" s="47"/>
      <c r="M100" s="222" t="s">
        <v>19</v>
      </c>
      <c r="N100" s="223" t="s">
        <v>46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158</v>
      </c>
      <c r="AT100" s="226" t="s">
        <v>153</v>
      </c>
      <c r="AU100" s="226" t="s">
        <v>85</v>
      </c>
      <c r="AY100" s="20" t="s">
        <v>151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83</v>
      </c>
      <c r="BK100" s="227">
        <f>ROUND(I100*H100,2)</f>
        <v>0</v>
      </c>
      <c r="BL100" s="20" t="s">
        <v>158</v>
      </c>
      <c r="BM100" s="226" t="s">
        <v>1367</v>
      </c>
    </row>
    <row r="101" s="2" customFormat="1">
      <c r="A101" s="41"/>
      <c r="B101" s="42"/>
      <c r="C101" s="43"/>
      <c r="D101" s="228" t="s">
        <v>160</v>
      </c>
      <c r="E101" s="43"/>
      <c r="F101" s="229" t="s">
        <v>1368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160</v>
      </c>
      <c r="AU101" s="20" t="s">
        <v>85</v>
      </c>
    </row>
    <row r="102" s="13" customFormat="1">
      <c r="A102" s="13"/>
      <c r="B102" s="233"/>
      <c r="C102" s="234"/>
      <c r="D102" s="235" t="s">
        <v>173</v>
      </c>
      <c r="E102" s="236" t="s">
        <v>19</v>
      </c>
      <c r="F102" s="237" t="s">
        <v>1369</v>
      </c>
      <c r="G102" s="234"/>
      <c r="H102" s="238">
        <v>1</v>
      </c>
      <c r="I102" s="239"/>
      <c r="J102" s="234"/>
      <c r="K102" s="234"/>
      <c r="L102" s="240"/>
      <c r="M102" s="241"/>
      <c r="N102" s="242"/>
      <c r="O102" s="242"/>
      <c r="P102" s="242"/>
      <c r="Q102" s="242"/>
      <c r="R102" s="242"/>
      <c r="S102" s="242"/>
      <c r="T102" s="24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4" t="s">
        <v>173</v>
      </c>
      <c r="AU102" s="244" t="s">
        <v>85</v>
      </c>
      <c r="AV102" s="13" t="s">
        <v>85</v>
      </c>
      <c r="AW102" s="13" t="s">
        <v>36</v>
      </c>
      <c r="AX102" s="13" t="s">
        <v>83</v>
      </c>
      <c r="AY102" s="244" t="s">
        <v>151</v>
      </c>
    </row>
    <row r="103" s="2" customFormat="1" ht="33" customHeight="1">
      <c r="A103" s="41"/>
      <c r="B103" s="42"/>
      <c r="C103" s="215" t="s">
        <v>167</v>
      </c>
      <c r="D103" s="215" t="s">
        <v>153</v>
      </c>
      <c r="E103" s="216" t="s">
        <v>1370</v>
      </c>
      <c r="F103" s="217" t="s">
        <v>1371</v>
      </c>
      <c r="G103" s="218" t="s">
        <v>407</v>
      </c>
      <c r="H103" s="219">
        <v>1</v>
      </c>
      <c r="I103" s="220"/>
      <c r="J103" s="221">
        <f>ROUND(I103*H103,2)</f>
        <v>0</v>
      </c>
      <c r="K103" s="217" t="s">
        <v>157</v>
      </c>
      <c r="L103" s="47"/>
      <c r="M103" s="222" t="s">
        <v>19</v>
      </c>
      <c r="N103" s="223" t="s">
        <v>46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158</v>
      </c>
      <c r="AT103" s="226" t="s">
        <v>153</v>
      </c>
      <c r="AU103" s="226" t="s">
        <v>85</v>
      </c>
      <c r="AY103" s="20" t="s">
        <v>151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83</v>
      </c>
      <c r="BK103" s="227">
        <f>ROUND(I103*H103,2)</f>
        <v>0</v>
      </c>
      <c r="BL103" s="20" t="s">
        <v>158</v>
      </c>
      <c r="BM103" s="226" t="s">
        <v>1372</v>
      </c>
    </row>
    <row r="104" s="2" customFormat="1">
      <c r="A104" s="41"/>
      <c r="B104" s="42"/>
      <c r="C104" s="43"/>
      <c r="D104" s="228" t="s">
        <v>160</v>
      </c>
      <c r="E104" s="43"/>
      <c r="F104" s="229" t="s">
        <v>1373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160</v>
      </c>
      <c r="AU104" s="20" t="s">
        <v>85</v>
      </c>
    </row>
    <row r="105" s="2" customFormat="1" ht="49.05" customHeight="1">
      <c r="A105" s="41"/>
      <c r="B105" s="42"/>
      <c r="C105" s="215" t="s">
        <v>158</v>
      </c>
      <c r="D105" s="215" t="s">
        <v>153</v>
      </c>
      <c r="E105" s="216" t="s">
        <v>1137</v>
      </c>
      <c r="F105" s="217" t="s">
        <v>1138</v>
      </c>
      <c r="G105" s="218" t="s">
        <v>256</v>
      </c>
      <c r="H105" s="219">
        <v>20</v>
      </c>
      <c r="I105" s="220"/>
      <c r="J105" s="221">
        <f>ROUND(I105*H105,2)</f>
        <v>0</v>
      </c>
      <c r="K105" s="217" t="s">
        <v>157</v>
      </c>
      <c r="L105" s="47"/>
      <c r="M105" s="222" t="s">
        <v>19</v>
      </c>
      <c r="N105" s="223" t="s">
        <v>46</v>
      </c>
      <c r="O105" s="87"/>
      <c r="P105" s="224">
        <f>O105*H105</f>
        <v>0</v>
      </c>
      <c r="Q105" s="224">
        <v>4.0000000000000003E-05</v>
      </c>
      <c r="R105" s="224">
        <f>Q105*H105</f>
        <v>0.00080000000000000004</v>
      </c>
      <c r="S105" s="224">
        <v>0.091999999999999998</v>
      </c>
      <c r="T105" s="225">
        <f>S105*H105</f>
        <v>1.8399999999999999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158</v>
      </c>
      <c r="AT105" s="226" t="s">
        <v>153</v>
      </c>
      <c r="AU105" s="226" t="s">
        <v>85</v>
      </c>
      <c r="AY105" s="20" t="s">
        <v>151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83</v>
      </c>
      <c r="BK105" s="227">
        <f>ROUND(I105*H105,2)</f>
        <v>0</v>
      </c>
      <c r="BL105" s="20" t="s">
        <v>158</v>
      </c>
      <c r="BM105" s="226" t="s">
        <v>1374</v>
      </c>
    </row>
    <row r="106" s="2" customFormat="1">
      <c r="A106" s="41"/>
      <c r="B106" s="42"/>
      <c r="C106" s="43"/>
      <c r="D106" s="228" t="s">
        <v>160</v>
      </c>
      <c r="E106" s="43"/>
      <c r="F106" s="229" t="s">
        <v>1140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160</v>
      </c>
      <c r="AU106" s="20" t="s">
        <v>85</v>
      </c>
    </row>
    <row r="107" s="13" customFormat="1">
      <c r="A107" s="13"/>
      <c r="B107" s="233"/>
      <c r="C107" s="234"/>
      <c r="D107" s="235" t="s">
        <v>173</v>
      </c>
      <c r="E107" s="236" t="s">
        <v>19</v>
      </c>
      <c r="F107" s="237" t="s">
        <v>1375</v>
      </c>
      <c r="G107" s="234"/>
      <c r="H107" s="238">
        <v>10</v>
      </c>
      <c r="I107" s="239"/>
      <c r="J107" s="234"/>
      <c r="K107" s="234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173</v>
      </c>
      <c r="AU107" s="244" t="s">
        <v>85</v>
      </c>
      <c r="AV107" s="13" t="s">
        <v>85</v>
      </c>
      <c r="AW107" s="13" t="s">
        <v>36</v>
      </c>
      <c r="AX107" s="13" t="s">
        <v>75</v>
      </c>
      <c r="AY107" s="244" t="s">
        <v>151</v>
      </c>
    </row>
    <row r="108" s="13" customFormat="1">
      <c r="A108" s="13"/>
      <c r="B108" s="233"/>
      <c r="C108" s="234"/>
      <c r="D108" s="235" t="s">
        <v>173</v>
      </c>
      <c r="E108" s="236" t="s">
        <v>19</v>
      </c>
      <c r="F108" s="237" t="s">
        <v>1376</v>
      </c>
      <c r="G108" s="234"/>
      <c r="H108" s="238">
        <v>10</v>
      </c>
      <c r="I108" s="239"/>
      <c r="J108" s="234"/>
      <c r="K108" s="234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173</v>
      </c>
      <c r="AU108" s="244" t="s">
        <v>85</v>
      </c>
      <c r="AV108" s="13" t="s">
        <v>85</v>
      </c>
      <c r="AW108" s="13" t="s">
        <v>36</v>
      </c>
      <c r="AX108" s="13" t="s">
        <v>75</v>
      </c>
      <c r="AY108" s="244" t="s">
        <v>151</v>
      </c>
    </row>
    <row r="109" s="14" customFormat="1">
      <c r="A109" s="14"/>
      <c r="B109" s="245"/>
      <c r="C109" s="246"/>
      <c r="D109" s="235" t="s">
        <v>173</v>
      </c>
      <c r="E109" s="247" t="s">
        <v>19</v>
      </c>
      <c r="F109" s="248" t="s">
        <v>177</v>
      </c>
      <c r="G109" s="246"/>
      <c r="H109" s="249">
        <v>20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5" t="s">
        <v>173</v>
      </c>
      <c r="AU109" s="255" t="s">
        <v>85</v>
      </c>
      <c r="AV109" s="14" t="s">
        <v>158</v>
      </c>
      <c r="AW109" s="14" t="s">
        <v>36</v>
      </c>
      <c r="AX109" s="14" t="s">
        <v>83</v>
      </c>
      <c r="AY109" s="255" t="s">
        <v>151</v>
      </c>
    </row>
    <row r="110" s="2" customFormat="1" ht="24.15" customHeight="1">
      <c r="A110" s="41"/>
      <c r="B110" s="42"/>
      <c r="C110" s="215" t="s">
        <v>183</v>
      </c>
      <c r="D110" s="215" t="s">
        <v>153</v>
      </c>
      <c r="E110" s="216" t="s">
        <v>1377</v>
      </c>
      <c r="F110" s="217" t="s">
        <v>1378</v>
      </c>
      <c r="G110" s="218" t="s">
        <v>256</v>
      </c>
      <c r="H110" s="219">
        <v>145</v>
      </c>
      <c r="I110" s="220"/>
      <c r="J110" s="221">
        <f>ROUND(I110*H110,2)</f>
        <v>0</v>
      </c>
      <c r="K110" s="217" t="s">
        <v>157</v>
      </c>
      <c r="L110" s="47"/>
      <c r="M110" s="222" t="s">
        <v>19</v>
      </c>
      <c r="N110" s="223" t="s">
        <v>46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158</v>
      </c>
      <c r="AT110" s="226" t="s">
        <v>153</v>
      </c>
      <c r="AU110" s="226" t="s">
        <v>85</v>
      </c>
      <c r="AY110" s="20" t="s">
        <v>151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83</v>
      </c>
      <c r="BK110" s="227">
        <f>ROUND(I110*H110,2)</f>
        <v>0</v>
      </c>
      <c r="BL110" s="20" t="s">
        <v>158</v>
      </c>
      <c r="BM110" s="226" t="s">
        <v>1379</v>
      </c>
    </row>
    <row r="111" s="2" customFormat="1">
      <c r="A111" s="41"/>
      <c r="B111" s="42"/>
      <c r="C111" s="43"/>
      <c r="D111" s="228" t="s">
        <v>160</v>
      </c>
      <c r="E111" s="43"/>
      <c r="F111" s="229" t="s">
        <v>1380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160</v>
      </c>
      <c r="AU111" s="20" t="s">
        <v>85</v>
      </c>
    </row>
    <row r="112" s="13" customFormat="1">
      <c r="A112" s="13"/>
      <c r="B112" s="233"/>
      <c r="C112" s="234"/>
      <c r="D112" s="235" t="s">
        <v>173</v>
      </c>
      <c r="E112" s="236" t="s">
        <v>19</v>
      </c>
      <c r="F112" s="237" t="s">
        <v>1381</v>
      </c>
      <c r="G112" s="234"/>
      <c r="H112" s="238">
        <v>50</v>
      </c>
      <c r="I112" s="239"/>
      <c r="J112" s="234"/>
      <c r="K112" s="234"/>
      <c r="L112" s="240"/>
      <c r="M112" s="241"/>
      <c r="N112" s="242"/>
      <c r="O112" s="242"/>
      <c r="P112" s="242"/>
      <c r="Q112" s="242"/>
      <c r="R112" s="242"/>
      <c r="S112" s="242"/>
      <c r="T112" s="24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4" t="s">
        <v>173</v>
      </c>
      <c r="AU112" s="244" t="s">
        <v>85</v>
      </c>
      <c r="AV112" s="13" t="s">
        <v>85</v>
      </c>
      <c r="AW112" s="13" t="s">
        <v>36</v>
      </c>
      <c r="AX112" s="13" t="s">
        <v>75</v>
      </c>
      <c r="AY112" s="244" t="s">
        <v>151</v>
      </c>
    </row>
    <row r="113" s="13" customFormat="1">
      <c r="A113" s="13"/>
      <c r="B113" s="233"/>
      <c r="C113" s="234"/>
      <c r="D113" s="235" t="s">
        <v>173</v>
      </c>
      <c r="E113" s="236" t="s">
        <v>19</v>
      </c>
      <c r="F113" s="237" t="s">
        <v>1382</v>
      </c>
      <c r="G113" s="234"/>
      <c r="H113" s="238">
        <v>95</v>
      </c>
      <c r="I113" s="239"/>
      <c r="J113" s="234"/>
      <c r="K113" s="234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173</v>
      </c>
      <c r="AU113" s="244" t="s">
        <v>85</v>
      </c>
      <c r="AV113" s="13" t="s">
        <v>85</v>
      </c>
      <c r="AW113" s="13" t="s">
        <v>36</v>
      </c>
      <c r="AX113" s="13" t="s">
        <v>75</v>
      </c>
      <c r="AY113" s="244" t="s">
        <v>151</v>
      </c>
    </row>
    <row r="114" s="14" customFormat="1">
      <c r="A114" s="14"/>
      <c r="B114" s="245"/>
      <c r="C114" s="246"/>
      <c r="D114" s="235" t="s">
        <v>173</v>
      </c>
      <c r="E114" s="247" t="s">
        <v>19</v>
      </c>
      <c r="F114" s="248" t="s">
        <v>177</v>
      </c>
      <c r="G114" s="246"/>
      <c r="H114" s="249">
        <v>145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5" t="s">
        <v>173</v>
      </c>
      <c r="AU114" s="255" t="s">
        <v>85</v>
      </c>
      <c r="AV114" s="14" t="s">
        <v>158</v>
      </c>
      <c r="AW114" s="14" t="s">
        <v>36</v>
      </c>
      <c r="AX114" s="14" t="s">
        <v>83</v>
      </c>
      <c r="AY114" s="255" t="s">
        <v>151</v>
      </c>
    </row>
    <row r="115" s="2" customFormat="1" ht="33" customHeight="1">
      <c r="A115" s="41"/>
      <c r="B115" s="42"/>
      <c r="C115" s="215" t="s">
        <v>190</v>
      </c>
      <c r="D115" s="215" t="s">
        <v>153</v>
      </c>
      <c r="E115" s="216" t="s">
        <v>1383</v>
      </c>
      <c r="F115" s="217" t="s">
        <v>1384</v>
      </c>
      <c r="G115" s="218" t="s">
        <v>193</v>
      </c>
      <c r="H115" s="219">
        <v>136</v>
      </c>
      <c r="I115" s="220"/>
      <c r="J115" s="221">
        <f>ROUND(I115*H115,2)</f>
        <v>0</v>
      </c>
      <c r="K115" s="217" t="s">
        <v>157</v>
      </c>
      <c r="L115" s="47"/>
      <c r="M115" s="222" t="s">
        <v>19</v>
      </c>
      <c r="N115" s="223" t="s">
        <v>46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158</v>
      </c>
      <c r="AT115" s="226" t="s">
        <v>153</v>
      </c>
      <c r="AU115" s="226" t="s">
        <v>85</v>
      </c>
      <c r="AY115" s="20" t="s">
        <v>151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83</v>
      </c>
      <c r="BK115" s="227">
        <f>ROUND(I115*H115,2)</f>
        <v>0</v>
      </c>
      <c r="BL115" s="20" t="s">
        <v>158</v>
      </c>
      <c r="BM115" s="226" t="s">
        <v>1385</v>
      </c>
    </row>
    <row r="116" s="2" customFormat="1">
      <c r="A116" s="41"/>
      <c r="B116" s="42"/>
      <c r="C116" s="43"/>
      <c r="D116" s="228" t="s">
        <v>160</v>
      </c>
      <c r="E116" s="43"/>
      <c r="F116" s="229" t="s">
        <v>1386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160</v>
      </c>
      <c r="AU116" s="20" t="s">
        <v>85</v>
      </c>
    </row>
    <row r="117" s="13" customFormat="1">
      <c r="A117" s="13"/>
      <c r="B117" s="233"/>
      <c r="C117" s="234"/>
      <c r="D117" s="235" t="s">
        <v>173</v>
      </c>
      <c r="E117" s="236" t="s">
        <v>19</v>
      </c>
      <c r="F117" s="237" t="s">
        <v>1387</v>
      </c>
      <c r="G117" s="234"/>
      <c r="H117" s="238">
        <v>124</v>
      </c>
      <c r="I117" s="239"/>
      <c r="J117" s="234"/>
      <c r="K117" s="234"/>
      <c r="L117" s="240"/>
      <c r="M117" s="241"/>
      <c r="N117" s="242"/>
      <c r="O117" s="242"/>
      <c r="P117" s="242"/>
      <c r="Q117" s="242"/>
      <c r="R117" s="242"/>
      <c r="S117" s="242"/>
      <c r="T117" s="24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173</v>
      </c>
      <c r="AU117" s="244" t="s">
        <v>85</v>
      </c>
      <c r="AV117" s="13" t="s">
        <v>85</v>
      </c>
      <c r="AW117" s="13" t="s">
        <v>36</v>
      </c>
      <c r="AX117" s="13" t="s">
        <v>75</v>
      </c>
      <c r="AY117" s="244" t="s">
        <v>151</v>
      </c>
    </row>
    <row r="118" s="13" customFormat="1">
      <c r="A118" s="13"/>
      <c r="B118" s="233"/>
      <c r="C118" s="234"/>
      <c r="D118" s="235" t="s">
        <v>173</v>
      </c>
      <c r="E118" s="236" t="s">
        <v>19</v>
      </c>
      <c r="F118" s="237" t="s">
        <v>1388</v>
      </c>
      <c r="G118" s="234"/>
      <c r="H118" s="238">
        <v>12</v>
      </c>
      <c r="I118" s="239"/>
      <c r="J118" s="234"/>
      <c r="K118" s="234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173</v>
      </c>
      <c r="AU118" s="244" t="s">
        <v>85</v>
      </c>
      <c r="AV118" s="13" t="s">
        <v>85</v>
      </c>
      <c r="AW118" s="13" t="s">
        <v>36</v>
      </c>
      <c r="AX118" s="13" t="s">
        <v>75</v>
      </c>
      <c r="AY118" s="244" t="s">
        <v>151</v>
      </c>
    </row>
    <row r="119" s="14" customFormat="1">
      <c r="A119" s="14"/>
      <c r="B119" s="245"/>
      <c r="C119" s="246"/>
      <c r="D119" s="235" t="s">
        <v>173</v>
      </c>
      <c r="E119" s="247" t="s">
        <v>19</v>
      </c>
      <c r="F119" s="248" t="s">
        <v>177</v>
      </c>
      <c r="G119" s="246"/>
      <c r="H119" s="249">
        <v>136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173</v>
      </c>
      <c r="AU119" s="255" t="s">
        <v>85</v>
      </c>
      <c r="AV119" s="14" t="s">
        <v>158</v>
      </c>
      <c r="AW119" s="14" t="s">
        <v>36</v>
      </c>
      <c r="AX119" s="14" t="s">
        <v>83</v>
      </c>
      <c r="AY119" s="255" t="s">
        <v>151</v>
      </c>
    </row>
    <row r="120" s="2" customFormat="1" ht="49.05" customHeight="1">
      <c r="A120" s="41"/>
      <c r="B120" s="42"/>
      <c r="C120" s="215" t="s">
        <v>197</v>
      </c>
      <c r="D120" s="215" t="s">
        <v>153</v>
      </c>
      <c r="E120" s="216" t="s">
        <v>1389</v>
      </c>
      <c r="F120" s="217" t="s">
        <v>1390</v>
      </c>
      <c r="G120" s="218" t="s">
        <v>407</v>
      </c>
      <c r="H120" s="219">
        <v>1</v>
      </c>
      <c r="I120" s="220"/>
      <c r="J120" s="221">
        <f>ROUND(I120*H120,2)</f>
        <v>0</v>
      </c>
      <c r="K120" s="217" t="s">
        <v>157</v>
      </c>
      <c r="L120" s="47"/>
      <c r="M120" s="222" t="s">
        <v>19</v>
      </c>
      <c r="N120" s="223" t="s">
        <v>46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158</v>
      </c>
      <c r="AT120" s="226" t="s">
        <v>153</v>
      </c>
      <c r="AU120" s="226" t="s">
        <v>85</v>
      </c>
      <c r="AY120" s="20" t="s">
        <v>151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83</v>
      </c>
      <c r="BK120" s="227">
        <f>ROUND(I120*H120,2)</f>
        <v>0</v>
      </c>
      <c r="BL120" s="20" t="s">
        <v>158</v>
      </c>
      <c r="BM120" s="226" t="s">
        <v>1391</v>
      </c>
    </row>
    <row r="121" s="2" customFormat="1">
      <c r="A121" s="41"/>
      <c r="B121" s="42"/>
      <c r="C121" s="43"/>
      <c r="D121" s="228" t="s">
        <v>160</v>
      </c>
      <c r="E121" s="43"/>
      <c r="F121" s="229" t="s">
        <v>1392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160</v>
      </c>
      <c r="AU121" s="20" t="s">
        <v>85</v>
      </c>
    </row>
    <row r="122" s="2" customFormat="1" ht="44.25" customHeight="1">
      <c r="A122" s="41"/>
      <c r="B122" s="42"/>
      <c r="C122" s="215" t="s">
        <v>204</v>
      </c>
      <c r="D122" s="215" t="s">
        <v>153</v>
      </c>
      <c r="E122" s="216" t="s">
        <v>1393</v>
      </c>
      <c r="F122" s="217" t="s">
        <v>1394</v>
      </c>
      <c r="G122" s="218" t="s">
        <v>407</v>
      </c>
      <c r="H122" s="219">
        <v>1</v>
      </c>
      <c r="I122" s="220"/>
      <c r="J122" s="221">
        <f>ROUND(I122*H122,2)</f>
        <v>0</v>
      </c>
      <c r="K122" s="217" t="s">
        <v>157</v>
      </c>
      <c r="L122" s="47"/>
      <c r="M122" s="222" t="s">
        <v>19</v>
      </c>
      <c r="N122" s="223" t="s">
        <v>46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158</v>
      </c>
      <c r="AT122" s="226" t="s">
        <v>153</v>
      </c>
      <c r="AU122" s="226" t="s">
        <v>85</v>
      </c>
      <c r="AY122" s="20" t="s">
        <v>151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83</v>
      </c>
      <c r="BK122" s="227">
        <f>ROUND(I122*H122,2)</f>
        <v>0</v>
      </c>
      <c r="BL122" s="20" t="s">
        <v>158</v>
      </c>
      <c r="BM122" s="226" t="s">
        <v>1395</v>
      </c>
    </row>
    <row r="123" s="2" customFormat="1">
      <c r="A123" s="41"/>
      <c r="B123" s="42"/>
      <c r="C123" s="43"/>
      <c r="D123" s="228" t="s">
        <v>160</v>
      </c>
      <c r="E123" s="43"/>
      <c r="F123" s="229" t="s">
        <v>1396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160</v>
      </c>
      <c r="AU123" s="20" t="s">
        <v>85</v>
      </c>
    </row>
    <row r="124" s="2" customFormat="1" ht="37.8" customHeight="1">
      <c r="A124" s="41"/>
      <c r="B124" s="42"/>
      <c r="C124" s="215" t="s">
        <v>211</v>
      </c>
      <c r="D124" s="215" t="s">
        <v>153</v>
      </c>
      <c r="E124" s="216" t="s">
        <v>1397</v>
      </c>
      <c r="F124" s="217" t="s">
        <v>1398</v>
      </c>
      <c r="G124" s="218" t="s">
        <v>407</v>
      </c>
      <c r="H124" s="219">
        <v>1</v>
      </c>
      <c r="I124" s="220"/>
      <c r="J124" s="221">
        <f>ROUND(I124*H124,2)</f>
        <v>0</v>
      </c>
      <c r="K124" s="217" t="s">
        <v>157</v>
      </c>
      <c r="L124" s="47"/>
      <c r="M124" s="222" t="s">
        <v>19</v>
      </c>
      <c r="N124" s="223" t="s">
        <v>46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158</v>
      </c>
      <c r="AT124" s="226" t="s">
        <v>153</v>
      </c>
      <c r="AU124" s="226" t="s">
        <v>85</v>
      </c>
      <c r="AY124" s="20" t="s">
        <v>151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83</v>
      </c>
      <c r="BK124" s="227">
        <f>ROUND(I124*H124,2)</f>
        <v>0</v>
      </c>
      <c r="BL124" s="20" t="s">
        <v>158</v>
      </c>
      <c r="BM124" s="226" t="s">
        <v>1399</v>
      </c>
    </row>
    <row r="125" s="2" customFormat="1">
      <c r="A125" s="41"/>
      <c r="B125" s="42"/>
      <c r="C125" s="43"/>
      <c r="D125" s="228" t="s">
        <v>160</v>
      </c>
      <c r="E125" s="43"/>
      <c r="F125" s="229" t="s">
        <v>1400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160</v>
      </c>
      <c r="AU125" s="20" t="s">
        <v>85</v>
      </c>
    </row>
    <row r="126" s="2" customFormat="1" ht="62.7" customHeight="1">
      <c r="A126" s="41"/>
      <c r="B126" s="42"/>
      <c r="C126" s="215" t="s">
        <v>218</v>
      </c>
      <c r="D126" s="215" t="s">
        <v>153</v>
      </c>
      <c r="E126" s="216" t="s">
        <v>1401</v>
      </c>
      <c r="F126" s="217" t="s">
        <v>1402</v>
      </c>
      <c r="G126" s="218" t="s">
        <v>193</v>
      </c>
      <c r="H126" s="219">
        <v>9.3000000000000007</v>
      </c>
      <c r="I126" s="220"/>
      <c r="J126" s="221">
        <f>ROUND(I126*H126,2)</f>
        <v>0</v>
      </c>
      <c r="K126" s="217" t="s">
        <v>157</v>
      </c>
      <c r="L126" s="47"/>
      <c r="M126" s="222" t="s">
        <v>19</v>
      </c>
      <c r="N126" s="223" t="s">
        <v>46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158</v>
      </c>
      <c r="AT126" s="226" t="s">
        <v>153</v>
      </c>
      <c r="AU126" s="226" t="s">
        <v>85</v>
      </c>
      <c r="AY126" s="20" t="s">
        <v>151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83</v>
      </c>
      <c r="BK126" s="227">
        <f>ROUND(I126*H126,2)</f>
        <v>0</v>
      </c>
      <c r="BL126" s="20" t="s">
        <v>158</v>
      </c>
      <c r="BM126" s="226" t="s">
        <v>1403</v>
      </c>
    </row>
    <row r="127" s="2" customFormat="1">
      <c r="A127" s="41"/>
      <c r="B127" s="42"/>
      <c r="C127" s="43"/>
      <c r="D127" s="228" t="s">
        <v>160</v>
      </c>
      <c r="E127" s="43"/>
      <c r="F127" s="229" t="s">
        <v>1404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160</v>
      </c>
      <c r="AU127" s="20" t="s">
        <v>85</v>
      </c>
    </row>
    <row r="128" s="13" customFormat="1">
      <c r="A128" s="13"/>
      <c r="B128" s="233"/>
      <c r="C128" s="234"/>
      <c r="D128" s="235" t="s">
        <v>173</v>
      </c>
      <c r="E128" s="236" t="s">
        <v>19</v>
      </c>
      <c r="F128" s="237" t="s">
        <v>1405</v>
      </c>
      <c r="G128" s="234"/>
      <c r="H128" s="238">
        <v>9.3000000000000007</v>
      </c>
      <c r="I128" s="239"/>
      <c r="J128" s="234"/>
      <c r="K128" s="234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173</v>
      </c>
      <c r="AU128" s="244" t="s">
        <v>85</v>
      </c>
      <c r="AV128" s="13" t="s">
        <v>85</v>
      </c>
      <c r="AW128" s="13" t="s">
        <v>36</v>
      </c>
      <c r="AX128" s="13" t="s">
        <v>83</v>
      </c>
      <c r="AY128" s="244" t="s">
        <v>151</v>
      </c>
    </row>
    <row r="129" s="2" customFormat="1" ht="33" customHeight="1">
      <c r="A129" s="41"/>
      <c r="B129" s="42"/>
      <c r="C129" s="215" t="s">
        <v>226</v>
      </c>
      <c r="D129" s="215" t="s">
        <v>153</v>
      </c>
      <c r="E129" s="216" t="s">
        <v>1406</v>
      </c>
      <c r="F129" s="217" t="s">
        <v>1407</v>
      </c>
      <c r="G129" s="218" t="s">
        <v>256</v>
      </c>
      <c r="H129" s="219">
        <v>20</v>
      </c>
      <c r="I129" s="220"/>
      <c r="J129" s="221">
        <f>ROUND(I129*H129,2)</f>
        <v>0</v>
      </c>
      <c r="K129" s="217" t="s">
        <v>157</v>
      </c>
      <c r="L129" s="47"/>
      <c r="M129" s="222" t="s">
        <v>19</v>
      </c>
      <c r="N129" s="223" t="s">
        <v>46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158</v>
      </c>
      <c r="AT129" s="226" t="s">
        <v>153</v>
      </c>
      <c r="AU129" s="226" t="s">
        <v>85</v>
      </c>
      <c r="AY129" s="20" t="s">
        <v>151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83</v>
      </c>
      <c r="BK129" s="227">
        <f>ROUND(I129*H129,2)</f>
        <v>0</v>
      </c>
      <c r="BL129" s="20" t="s">
        <v>158</v>
      </c>
      <c r="BM129" s="226" t="s">
        <v>1408</v>
      </c>
    </row>
    <row r="130" s="2" customFormat="1">
      <c r="A130" s="41"/>
      <c r="B130" s="42"/>
      <c r="C130" s="43"/>
      <c r="D130" s="228" t="s">
        <v>160</v>
      </c>
      <c r="E130" s="43"/>
      <c r="F130" s="229" t="s">
        <v>1409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160</v>
      </c>
      <c r="AU130" s="20" t="s">
        <v>85</v>
      </c>
    </row>
    <row r="131" s="2" customFormat="1" ht="62.7" customHeight="1">
      <c r="A131" s="41"/>
      <c r="B131" s="42"/>
      <c r="C131" s="215" t="s">
        <v>8</v>
      </c>
      <c r="D131" s="215" t="s">
        <v>153</v>
      </c>
      <c r="E131" s="216" t="s">
        <v>1410</v>
      </c>
      <c r="F131" s="217" t="s">
        <v>1411</v>
      </c>
      <c r="G131" s="218" t="s">
        <v>407</v>
      </c>
      <c r="H131" s="219">
        <v>4</v>
      </c>
      <c r="I131" s="220"/>
      <c r="J131" s="221">
        <f>ROUND(I131*H131,2)</f>
        <v>0</v>
      </c>
      <c r="K131" s="217" t="s">
        <v>157</v>
      </c>
      <c r="L131" s="47"/>
      <c r="M131" s="222" t="s">
        <v>19</v>
      </c>
      <c r="N131" s="223" t="s">
        <v>46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158</v>
      </c>
      <c r="AT131" s="226" t="s">
        <v>153</v>
      </c>
      <c r="AU131" s="226" t="s">
        <v>85</v>
      </c>
      <c r="AY131" s="20" t="s">
        <v>151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83</v>
      </c>
      <c r="BK131" s="227">
        <f>ROUND(I131*H131,2)</f>
        <v>0</v>
      </c>
      <c r="BL131" s="20" t="s">
        <v>158</v>
      </c>
      <c r="BM131" s="226" t="s">
        <v>1412</v>
      </c>
    </row>
    <row r="132" s="2" customFormat="1">
      <c r="A132" s="41"/>
      <c r="B132" s="42"/>
      <c r="C132" s="43"/>
      <c r="D132" s="228" t="s">
        <v>160</v>
      </c>
      <c r="E132" s="43"/>
      <c r="F132" s="229" t="s">
        <v>1413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160</v>
      </c>
      <c r="AU132" s="20" t="s">
        <v>85</v>
      </c>
    </row>
    <row r="133" s="13" customFormat="1">
      <c r="A133" s="13"/>
      <c r="B133" s="233"/>
      <c r="C133" s="234"/>
      <c r="D133" s="235" t="s">
        <v>173</v>
      </c>
      <c r="E133" s="236" t="s">
        <v>19</v>
      </c>
      <c r="F133" s="237" t="s">
        <v>1414</v>
      </c>
      <c r="G133" s="234"/>
      <c r="H133" s="238">
        <v>4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173</v>
      </c>
      <c r="AU133" s="244" t="s">
        <v>85</v>
      </c>
      <c r="AV133" s="13" t="s">
        <v>85</v>
      </c>
      <c r="AW133" s="13" t="s">
        <v>36</v>
      </c>
      <c r="AX133" s="13" t="s">
        <v>83</v>
      </c>
      <c r="AY133" s="244" t="s">
        <v>151</v>
      </c>
    </row>
    <row r="134" s="2" customFormat="1" ht="62.7" customHeight="1">
      <c r="A134" s="41"/>
      <c r="B134" s="42"/>
      <c r="C134" s="215" t="s">
        <v>241</v>
      </c>
      <c r="D134" s="215" t="s">
        <v>153</v>
      </c>
      <c r="E134" s="216" t="s">
        <v>1415</v>
      </c>
      <c r="F134" s="217" t="s">
        <v>1416</v>
      </c>
      <c r="G134" s="218" t="s">
        <v>407</v>
      </c>
      <c r="H134" s="219">
        <v>4</v>
      </c>
      <c r="I134" s="220"/>
      <c r="J134" s="221">
        <f>ROUND(I134*H134,2)</f>
        <v>0</v>
      </c>
      <c r="K134" s="217" t="s">
        <v>157</v>
      </c>
      <c r="L134" s="47"/>
      <c r="M134" s="222" t="s">
        <v>19</v>
      </c>
      <c r="N134" s="223" t="s">
        <v>46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158</v>
      </c>
      <c r="AT134" s="226" t="s">
        <v>153</v>
      </c>
      <c r="AU134" s="226" t="s">
        <v>85</v>
      </c>
      <c r="AY134" s="20" t="s">
        <v>151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83</v>
      </c>
      <c r="BK134" s="227">
        <f>ROUND(I134*H134,2)</f>
        <v>0</v>
      </c>
      <c r="BL134" s="20" t="s">
        <v>158</v>
      </c>
      <c r="BM134" s="226" t="s">
        <v>1417</v>
      </c>
    </row>
    <row r="135" s="2" customFormat="1">
      <c r="A135" s="41"/>
      <c r="B135" s="42"/>
      <c r="C135" s="43"/>
      <c r="D135" s="228" t="s">
        <v>160</v>
      </c>
      <c r="E135" s="43"/>
      <c r="F135" s="229" t="s">
        <v>1418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160</v>
      </c>
      <c r="AU135" s="20" t="s">
        <v>85</v>
      </c>
    </row>
    <row r="136" s="2" customFormat="1" ht="55.5" customHeight="1">
      <c r="A136" s="41"/>
      <c r="B136" s="42"/>
      <c r="C136" s="215" t="s">
        <v>247</v>
      </c>
      <c r="D136" s="215" t="s">
        <v>153</v>
      </c>
      <c r="E136" s="216" t="s">
        <v>1419</v>
      </c>
      <c r="F136" s="217" t="s">
        <v>1420</v>
      </c>
      <c r="G136" s="218" t="s">
        <v>407</v>
      </c>
      <c r="H136" s="219">
        <v>4</v>
      </c>
      <c r="I136" s="220"/>
      <c r="J136" s="221">
        <f>ROUND(I136*H136,2)</f>
        <v>0</v>
      </c>
      <c r="K136" s="217" t="s">
        <v>157</v>
      </c>
      <c r="L136" s="47"/>
      <c r="M136" s="222" t="s">
        <v>19</v>
      </c>
      <c r="N136" s="223" t="s">
        <v>46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158</v>
      </c>
      <c r="AT136" s="226" t="s">
        <v>153</v>
      </c>
      <c r="AU136" s="226" t="s">
        <v>85</v>
      </c>
      <c r="AY136" s="20" t="s">
        <v>151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83</v>
      </c>
      <c r="BK136" s="227">
        <f>ROUND(I136*H136,2)</f>
        <v>0</v>
      </c>
      <c r="BL136" s="20" t="s">
        <v>158</v>
      </c>
      <c r="BM136" s="226" t="s">
        <v>1421</v>
      </c>
    </row>
    <row r="137" s="2" customFormat="1">
      <c r="A137" s="41"/>
      <c r="B137" s="42"/>
      <c r="C137" s="43"/>
      <c r="D137" s="228" t="s">
        <v>160</v>
      </c>
      <c r="E137" s="43"/>
      <c r="F137" s="229" t="s">
        <v>1422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160</v>
      </c>
      <c r="AU137" s="20" t="s">
        <v>85</v>
      </c>
    </row>
    <row r="138" s="2" customFormat="1" ht="62.7" customHeight="1">
      <c r="A138" s="41"/>
      <c r="B138" s="42"/>
      <c r="C138" s="215" t="s">
        <v>253</v>
      </c>
      <c r="D138" s="215" t="s">
        <v>153</v>
      </c>
      <c r="E138" s="216" t="s">
        <v>321</v>
      </c>
      <c r="F138" s="217" t="s">
        <v>322</v>
      </c>
      <c r="G138" s="218" t="s">
        <v>193</v>
      </c>
      <c r="H138" s="219">
        <v>141.19999999999999</v>
      </c>
      <c r="I138" s="220"/>
      <c r="J138" s="221">
        <f>ROUND(I138*H138,2)</f>
        <v>0</v>
      </c>
      <c r="K138" s="217" t="s">
        <v>157</v>
      </c>
      <c r="L138" s="47"/>
      <c r="M138" s="222" t="s">
        <v>19</v>
      </c>
      <c r="N138" s="223" t="s">
        <v>46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158</v>
      </c>
      <c r="AT138" s="226" t="s">
        <v>153</v>
      </c>
      <c r="AU138" s="226" t="s">
        <v>85</v>
      </c>
      <c r="AY138" s="20" t="s">
        <v>151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83</v>
      </c>
      <c r="BK138" s="227">
        <f>ROUND(I138*H138,2)</f>
        <v>0</v>
      </c>
      <c r="BL138" s="20" t="s">
        <v>158</v>
      </c>
      <c r="BM138" s="226" t="s">
        <v>1423</v>
      </c>
    </row>
    <row r="139" s="2" customFormat="1">
      <c r="A139" s="41"/>
      <c r="B139" s="42"/>
      <c r="C139" s="43"/>
      <c r="D139" s="228" t="s">
        <v>160</v>
      </c>
      <c r="E139" s="43"/>
      <c r="F139" s="229" t="s">
        <v>324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160</v>
      </c>
      <c r="AU139" s="20" t="s">
        <v>85</v>
      </c>
    </row>
    <row r="140" s="13" customFormat="1">
      <c r="A140" s="13"/>
      <c r="B140" s="233"/>
      <c r="C140" s="234"/>
      <c r="D140" s="235" t="s">
        <v>173</v>
      </c>
      <c r="E140" s="236" t="s">
        <v>19</v>
      </c>
      <c r="F140" s="237" t="s">
        <v>1424</v>
      </c>
      <c r="G140" s="234"/>
      <c r="H140" s="238">
        <v>5.2000000000000002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173</v>
      </c>
      <c r="AU140" s="244" t="s">
        <v>85</v>
      </c>
      <c r="AV140" s="13" t="s">
        <v>85</v>
      </c>
      <c r="AW140" s="13" t="s">
        <v>36</v>
      </c>
      <c r="AX140" s="13" t="s">
        <v>75</v>
      </c>
      <c r="AY140" s="244" t="s">
        <v>151</v>
      </c>
    </row>
    <row r="141" s="13" customFormat="1">
      <c r="A141" s="13"/>
      <c r="B141" s="233"/>
      <c r="C141" s="234"/>
      <c r="D141" s="235" t="s">
        <v>173</v>
      </c>
      <c r="E141" s="236" t="s">
        <v>19</v>
      </c>
      <c r="F141" s="237" t="s">
        <v>1425</v>
      </c>
      <c r="G141" s="234"/>
      <c r="H141" s="238">
        <v>136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173</v>
      </c>
      <c r="AU141" s="244" t="s">
        <v>85</v>
      </c>
      <c r="AV141" s="13" t="s">
        <v>85</v>
      </c>
      <c r="AW141" s="13" t="s">
        <v>36</v>
      </c>
      <c r="AX141" s="13" t="s">
        <v>75</v>
      </c>
      <c r="AY141" s="244" t="s">
        <v>151</v>
      </c>
    </row>
    <row r="142" s="14" customFormat="1">
      <c r="A142" s="14"/>
      <c r="B142" s="245"/>
      <c r="C142" s="246"/>
      <c r="D142" s="235" t="s">
        <v>173</v>
      </c>
      <c r="E142" s="247" t="s">
        <v>19</v>
      </c>
      <c r="F142" s="248" t="s">
        <v>177</v>
      </c>
      <c r="G142" s="246"/>
      <c r="H142" s="249">
        <v>141.19999999999999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173</v>
      </c>
      <c r="AU142" s="255" t="s">
        <v>85</v>
      </c>
      <c r="AV142" s="14" t="s">
        <v>158</v>
      </c>
      <c r="AW142" s="14" t="s">
        <v>36</v>
      </c>
      <c r="AX142" s="14" t="s">
        <v>83</v>
      </c>
      <c r="AY142" s="255" t="s">
        <v>151</v>
      </c>
    </row>
    <row r="143" s="2" customFormat="1" ht="44.25" customHeight="1">
      <c r="A143" s="41"/>
      <c r="B143" s="42"/>
      <c r="C143" s="215" t="s">
        <v>262</v>
      </c>
      <c r="D143" s="215" t="s">
        <v>153</v>
      </c>
      <c r="E143" s="216" t="s">
        <v>1426</v>
      </c>
      <c r="F143" s="217" t="s">
        <v>1427</v>
      </c>
      <c r="G143" s="218" t="s">
        <v>193</v>
      </c>
      <c r="H143" s="219">
        <v>9</v>
      </c>
      <c r="I143" s="220"/>
      <c r="J143" s="221">
        <f>ROUND(I143*H143,2)</f>
        <v>0</v>
      </c>
      <c r="K143" s="217" t="s">
        <v>157</v>
      </c>
      <c r="L143" s="47"/>
      <c r="M143" s="222" t="s">
        <v>19</v>
      </c>
      <c r="N143" s="223" t="s">
        <v>46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158</v>
      </c>
      <c r="AT143" s="226" t="s">
        <v>153</v>
      </c>
      <c r="AU143" s="226" t="s">
        <v>85</v>
      </c>
      <c r="AY143" s="20" t="s">
        <v>151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20" t="s">
        <v>83</v>
      </c>
      <c r="BK143" s="227">
        <f>ROUND(I143*H143,2)</f>
        <v>0</v>
      </c>
      <c r="BL143" s="20" t="s">
        <v>158</v>
      </c>
      <c r="BM143" s="226" t="s">
        <v>1428</v>
      </c>
    </row>
    <row r="144" s="2" customFormat="1">
      <c r="A144" s="41"/>
      <c r="B144" s="42"/>
      <c r="C144" s="43"/>
      <c r="D144" s="228" t="s">
        <v>160</v>
      </c>
      <c r="E144" s="43"/>
      <c r="F144" s="229" t="s">
        <v>1429</v>
      </c>
      <c r="G144" s="43"/>
      <c r="H144" s="43"/>
      <c r="I144" s="230"/>
      <c r="J144" s="43"/>
      <c r="K144" s="43"/>
      <c r="L144" s="47"/>
      <c r="M144" s="231"/>
      <c r="N144" s="232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160</v>
      </c>
      <c r="AU144" s="20" t="s">
        <v>85</v>
      </c>
    </row>
    <row r="145" s="13" customFormat="1">
      <c r="A145" s="13"/>
      <c r="B145" s="233"/>
      <c r="C145" s="234"/>
      <c r="D145" s="235" t="s">
        <v>173</v>
      </c>
      <c r="E145" s="236" t="s">
        <v>19</v>
      </c>
      <c r="F145" s="237" t="s">
        <v>1430</v>
      </c>
      <c r="G145" s="234"/>
      <c r="H145" s="238">
        <v>9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173</v>
      </c>
      <c r="AU145" s="244" t="s">
        <v>85</v>
      </c>
      <c r="AV145" s="13" t="s">
        <v>85</v>
      </c>
      <c r="AW145" s="13" t="s">
        <v>36</v>
      </c>
      <c r="AX145" s="13" t="s">
        <v>83</v>
      </c>
      <c r="AY145" s="244" t="s">
        <v>151</v>
      </c>
    </row>
    <row r="146" s="2" customFormat="1" ht="44.25" customHeight="1">
      <c r="A146" s="41"/>
      <c r="B146" s="42"/>
      <c r="C146" s="215" t="s">
        <v>268</v>
      </c>
      <c r="D146" s="215" t="s">
        <v>153</v>
      </c>
      <c r="E146" s="216" t="s">
        <v>349</v>
      </c>
      <c r="F146" s="217" t="s">
        <v>350</v>
      </c>
      <c r="G146" s="218" t="s">
        <v>351</v>
      </c>
      <c r="H146" s="219">
        <v>268.27999999999997</v>
      </c>
      <c r="I146" s="220"/>
      <c r="J146" s="221">
        <f>ROUND(I146*H146,2)</f>
        <v>0</v>
      </c>
      <c r="K146" s="217" t="s">
        <v>157</v>
      </c>
      <c r="L146" s="47"/>
      <c r="M146" s="222" t="s">
        <v>19</v>
      </c>
      <c r="N146" s="223" t="s">
        <v>46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158</v>
      </c>
      <c r="AT146" s="226" t="s">
        <v>153</v>
      </c>
      <c r="AU146" s="226" t="s">
        <v>85</v>
      </c>
      <c r="AY146" s="20" t="s">
        <v>151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83</v>
      </c>
      <c r="BK146" s="227">
        <f>ROUND(I146*H146,2)</f>
        <v>0</v>
      </c>
      <c r="BL146" s="20" t="s">
        <v>158</v>
      </c>
      <c r="BM146" s="226" t="s">
        <v>1431</v>
      </c>
    </row>
    <row r="147" s="2" customFormat="1">
      <c r="A147" s="41"/>
      <c r="B147" s="42"/>
      <c r="C147" s="43"/>
      <c r="D147" s="228" t="s">
        <v>160</v>
      </c>
      <c r="E147" s="43"/>
      <c r="F147" s="229" t="s">
        <v>353</v>
      </c>
      <c r="G147" s="43"/>
      <c r="H147" s="43"/>
      <c r="I147" s="230"/>
      <c r="J147" s="43"/>
      <c r="K147" s="43"/>
      <c r="L147" s="47"/>
      <c r="M147" s="231"/>
      <c r="N147" s="232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160</v>
      </c>
      <c r="AU147" s="20" t="s">
        <v>85</v>
      </c>
    </row>
    <row r="148" s="13" customFormat="1">
      <c r="A148" s="13"/>
      <c r="B148" s="233"/>
      <c r="C148" s="234"/>
      <c r="D148" s="235" t="s">
        <v>173</v>
      </c>
      <c r="E148" s="234"/>
      <c r="F148" s="237" t="s">
        <v>1432</v>
      </c>
      <c r="G148" s="234"/>
      <c r="H148" s="238">
        <v>268.27999999999997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173</v>
      </c>
      <c r="AU148" s="244" t="s">
        <v>85</v>
      </c>
      <c r="AV148" s="13" t="s">
        <v>85</v>
      </c>
      <c r="AW148" s="13" t="s">
        <v>4</v>
      </c>
      <c r="AX148" s="13" t="s">
        <v>83</v>
      </c>
      <c r="AY148" s="244" t="s">
        <v>151</v>
      </c>
    </row>
    <row r="149" s="2" customFormat="1" ht="37.8" customHeight="1">
      <c r="A149" s="41"/>
      <c r="B149" s="42"/>
      <c r="C149" s="215" t="s">
        <v>273</v>
      </c>
      <c r="D149" s="215" t="s">
        <v>153</v>
      </c>
      <c r="E149" s="216" t="s">
        <v>1433</v>
      </c>
      <c r="F149" s="217" t="s">
        <v>343</v>
      </c>
      <c r="G149" s="218" t="s">
        <v>193</v>
      </c>
      <c r="H149" s="219">
        <v>141.19999999999999</v>
      </c>
      <c r="I149" s="220"/>
      <c r="J149" s="221">
        <f>ROUND(I149*H149,2)</f>
        <v>0</v>
      </c>
      <c r="K149" s="217" t="s">
        <v>157</v>
      </c>
      <c r="L149" s="47"/>
      <c r="M149" s="222" t="s">
        <v>19</v>
      </c>
      <c r="N149" s="223" t="s">
        <v>46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158</v>
      </c>
      <c r="AT149" s="226" t="s">
        <v>153</v>
      </c>
      <c r="AU149" s="226" t="s">
        <v>85</v>
      </c>
      <c r="AY149" s="20" t="s">
        <v>151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83</v>
      </c>
      <c r="BK149" s="227">
        <f>ROUND(I149*H149,2)</f>
        <v>0</v>
      </c>
      <c r="BL149" s="20" t="s">
        <v>158</v>
      </c>
      <c r="BM149" s="226" t="s">
        <v>1434</v>
      </c>
    </row>
    <row r="150" s="2" customFormat="1">
      <c r="A150" s="41"/>
      <c r="B150" s="42"/>
      <c r="C150" s="43"/>
      <c r="D150" s="228" t="s">
        <v>160</v>
      </c>
      <c r="E150" s="43"/>
      <c r="F150" s="229" t="s">
        <v>1435</v>
      </c>
      <c r="G150" s="43"/>
      <c r="H150" s="43"/>
      <c r="I150" s="230"/>
      <c r="J150" s="43"/>
      <c r="K150" s="43"/>
      <c r="L150" s="47"/>
      <c r="M150" s="231"/>
      <c r="N150" s="232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160</v>
      </c>
      <c r="AU150" s="20" t="s">
        <v>85</v>
      </c>
    </row>
    <row r="151" s="2" customFormat="1" ht="37.8" customHeight="1">
      <c r="A151" s="41"/>
      <c r="B151" s="42"/>
      <c r="C151" s="215" t="s">
        <v>278</v>
      </c>
      <c r="D151" s="215" t="s">
        <v>153</v>
      </c>
      <c r="E151" s="216" t="s">
        <v>1436</v>
      </c>
      <c r="F151" s="217" t="s">
        <v>1437</v>
      </c>
      <c r="G151" s="218" t="s">
        <v>256</v>
      </c>
      <c r="H151" s="219">
        <v>62</v>
      </c>
      <c r="I151" s="220"/>
      <c r="J151" s="221">
        <f>ROUND(I151*H151,2)</f>
        <v>0</v>
      </c>
      <c r="K151" s="217" t="s">
        <v>157</v>
      </c>
      <c r="L151" s="47"/>
      <c r="M151" s="222" t="s">
        <v>19</v>
      </c>
      <c r="N151" s="223" t="s">
        <v>46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158</v>
      </c>
      <c r="AT151" s="226" t="s">
        <v>153</v>
      </c>
      <c r="AU151" s="226" t="s">
        <v>85</v>
      </c>
      <c r="AY151" s="20" t="s">
        <v>151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83</v>
      </c>
      <c r="BK151" s="227">
        <f>ROUND(I151*H151,2)</f>
        <v>0</v>
      </c>
      <c r="BL151" s="20" t="s">
        <v>158</v>
      </c>
      <c r="BM151" s="226" t="s">
        <v>1438</v>
      </c>
    </row>
    <row r="152" s="2" customFormat="1">
      <c r="A152" s="41"/>
      <c r="B152" s="42"/>
      <c r="C152" s="43"/>
      <c r="D152" s="228" t="s">
        <v>160</v>
      </c>
      <c r="E152" s="43"/>
      <c r="F152" s="229" t="s">
        <v>1439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160</v>
      </c>
      <c r="AU152" s="20" t="s">
        <v>85</v>
      </c>
    </row>
    <row r="153" s="13" customFormat="1">
      <c r="A153" s="13"/>
      <c r="B153" s="233"/>
      <c r="C153" s="234"/>
      <c r="D153" s="235" t="s">
        <v>173</v>
      </c>
      <c r="E153" s="236" t="s">
        <v>19</v>
      </c>
      <c r="F153" s="237" t="s">
        <v>1440</v>
      </c>
      <c r="G153" s="234"/>
      <c r="H153" s="238">
        <v>22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173</v>
      </c>
      <c r="AU153" s="244" t="s">
        <v>85</v>
      </c>
      <c r="AV153" s="13" t="s">
        <v>85</v>
      </c>
      <c r="AW153" s="13" t="s">
        <v>36</v>
      </c>
      <c r="AX153" s="13" t="s">
        <v>75</v>
      </c>
      <c r="AY153" s="244" t="s">
        <v>151</v>
      </c>
    </row>
    <row r="154" s="13" customFormat="1">
      <c r="A154" s="13"/>
      <c r="B154" s="233"/>
      <c r="C154" s="234"/>
      <c r="D154" s="235" t="s">
        <v>173</v>
      </c>
      <c r="E154" s="236" t="s">
        <v>19</v>
      </c>
      <c r="F154" s="237" t="s">
        <v>1441</v>
      </c>
      <c r="G154" s="234"/>
      <c r="H154" s="238">
        <v>40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173</v>
      </c>
      <c r="AU154" s="244" t="s">
        <v>85</v>
      </c>
      <c r="AV154" s="13" t="s">
        <v>85</v>
      </c>
      <c r="AW154" s="13" t="s">
        <v>36</v>
      </c>
      <c r="AX154" s="13" t="s">
        <v>75</v>
      </c>
      <c r="AY154" s="244" t="s">
        <v>151</v>
      </c>
    </row>
    <row r="155" s="14" customFormat="1">
      <c r="A155" s="14"/>
      <c r="B155" s="245"/>
      <c r="C155" s="246"/>
      <c r="D155" s="235" t="s">
        <v>173</v>
      </c>
      <c r="E155" s="247" t="s">
        <v>19</v>
      </c>
      <c r="F155" s="248" t="s">
        <v>177</v>
      </c>
      <c r="G155" s="246"/>
      <c r="H155" s="249">
        <v>62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173</v>
      </c>
      <c r="AU155" s="255" t="s">
        <v>85</v>
      </c>
      <c r="AV155" s="14" t="s">
        <v>158</v>
      </c>
      <c r="AW155" s="14" t="s">
        <v>36</v>
      </c>
      <c r="AX155" s="14" t="s">
        <v>83</v>
      </c>
      <c r="AY155" s="255" t="s">
        <v>151</v>
      </c>
    </row>
    <row r="156" s="2" customFormat="1" ht="37.8" customHeight="1">
      <c r="A156" s="41"/>
      <c r="B156" s="42"/>
      <c r="C156" s="215" t="s">
        <v>285</v>
      </c>
      <c r="D156" s="215" t="s">
        <v>153</v>
      </c>
      <c r="E156" s="216" t="s">
        <v>1442</v>
      </c>
      <c r="F156" s="217" t="s">
        <v>1443</v>
      </c>
      <c r="G156" s="218" t="s">
        <v>256</v>
      </c>
      <c r="H156" s="219">
        <v>62</v>
      </c>
      <c r="I156" s="220"/>
      <c r="J156" s="221">
        <f>ROUND(I156*H156,2)</f>
        <v>0</v>
      </c>
      <c r="K156" s="217" t="s">
        <v>157</v>
      </c>
      <c r="L156" s="47"/>
      <c r="M156" s="222" t="s">
        <v>19</v>
      </c>
      <c r="N156" s="223" t="s">
        <v>46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158</v>
      </c>
      <c r="AT156" s="226" t="s">
        <v>153</v>
      </c>
      <c r="AU156" s="226" t="s">
        <v>85</v>
      </c>
      <c r="AY156" s="20" t="s">
        <v>151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83</v>
      </c>
      <c r="BK156" s="227">
        <f>ROUND(I156*H156,2)</f>
        <v>0</v>
      </c>
      <c r="BL156" s="20" t="s">
        <v>158</v>
      </c>
      <c r="BM156" s="226" t="s">
        <v>1444</v>
      </c>
    </row>
    <row r="157" s="2" customFormat="1">
      <c r="A157" s="41"/>
      <c r="B157" s="42"/>
      <c r="C157" s="43"/>
      <c r="D157" s="228" t="s">
        <v>160</v>
      </c>
      <c r="E157" s="43"/>
      <c r="F157" s="229" t="s">
        <v>1445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160</v>
      </c>
      <c r="AU157" s="20" t="s">
        <v>85</v>
      </c>
    </row>
    <row r="158" s="2" customFormat="1" ht="16.5" customHeight="1">
      <c r="A158" s="41"/>
      <c r="B158" s="42"/>
      <c r="C158" s="267" t="s">
        <v>7</v>
      </c>
      <c r="D158" s="267" t="s">
        <v>363</v>
      </c>
      <c r="E158" s="268" t="s">
        <v>1446</v>
      </c>
      <c r="F158" s="269" t="s">
        <v>1447</v>
      </c>
      <c r="G158" s="270" t="s">
        <v>792</v>
      </c>
      <c r="H158" s="271">
        <v>1.24</v>
      </c>
      <c r="I158" s="272"/>
      <c r="J158" s="273">
        <f>ROUND(I158*H158,2)</f>
        <v>0</v>
      </c>
      <c r="K158" s="269" t="s">
        <v>157</v>
      </c>
      <c r="L158" s="274"/>
      <c r="M158" s="275" t="s">
        <v>19</v>
      </c>
      <c r="N158" s="276" t="s">
        <v>46</v>
      </c>
      <c r="O158" s="87"/>
      <c r="P158" s="224">
        <f>O158*H158</f>
        <v>0</v>
      </c>
      <c r="Q158" s="224">
        <v>0.001</v>
      </c>
      <c r="R158" s="224">
        <f>Q158*H158</f>
        <v>0.00124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204</v>
      </c>
      <c r="AT158" s="226" t="s">
        <v>363</v>
      </c>
      <c r="AU158" s="226" t="s">
        <v>85</v>
      </c>
      <c r="AY158" s="20" t="s">
        <v>151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83</v>
      </c>
      <c r="BK158" s="227">
        <f>ROUND(I158*H158,2)</f>
        <v>0</v>
      </c>
      <c r="BL158" s="20" t="s">
        <v>158</v>
      </c>
      <c r="BM158" s="226" t="s">
        <v>1448</v>
      </c>
    </row>
    <row r="159" s="13" customFormat="1">
      <c r="A159" s="13"/>
      <c r="B159" s="233"/>
      <c r="C159" s="234"/>
      <c r="D159" s="235" t="s">
        <v>173</v>
      </c>
      <c r="E159" s="234"/>
      <c r="F159" s="237" t="s">
        <v>1449</v>
      </c>
      <c r="G159" s="234"/>
      <c r="H159" s="238">
        <v>1.24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173</v>
      </c>
      <c r="AU159" s="244" t="s">
        <v>85</v>
      </c>
      <c r="AV159" s="13" t="s">
        <v>85</v>
      </c>
      <c r="AW159" s="13" t="s">
        <v>4</v>
      </c>
      <c r="AX159" s="13" t="s">
        <v>83</v>
      </c>
      <c r="AY159" s="244" t="s">
        <v>151</v>
      </c>
    </row>
    <row r="160" s="2" customFormat="1" ht="33" customHeight="1">
      <c r="A160" s="41"/>
      <c r="B160" s="42"/>
      <c r="C160" s="215" t="s">
        <v>295</v>
      </c>
      <c r="D160" s="215" t="s">
        <v>153</v>
      </c>
      <c r="E160" s="216" t="s">
        <v>1173</v>
      </c>
      <c r="F160" s="217" t="s">
        <v>1174</v>
      </c>
      <c r="G160" s="218" t="s">
        <v>256</v>
      </c>
      <c r="H160" s="219">
        <v>157</v>
      </c>
      <c r="I160" s="220"/>
      <c r="J160" s="221">
        <f>ROUND(I160*H160,2)</f>
        <v>0</v>
      </c>
      <c r="K160" s="217" t="s">
        <v>157</v>
      </c>
      <c r="L160" s="47"/>
      <c r="M160" s="222" t="s">
        <v>19</v>
      </c>
      <c r="N160" s="223" t="s">
        <v>46</v>
      </c>
      <c r="O160" s="87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158</v>
      </c>
      <c r="AT160" s="226" t="s">
        <v>153</v>
      </c>
      <c r="AU160" s="226" t="s">
        <v>85</v>
      </c>
      <c r="AY160" s="20" t="s">
        <v>151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0" t="s">
        <v>83</v>
      </c>
      <c r="BK160" s="227">
        <f>ROUND(I160*H160,2)</f>
        <v>0</v>
      </c>
      <c r="BL160" s="20" t="s">
        <v>158</v>
      </c>
      <c r="BM160" s="226" t="s">
        <v>1450</v>
      </c>
    </row>
    <row r="161" s="2" customFormat="1">
      <c r="A161" s="41"/>
      <c r="B161" s="42"/>
      <c r="C161" s="43"/>
      <c r="D161" s="228" t="s">
        <v>160</v>
      </c>
      <c r="E161" s="43"/>
      <c r="F161" s="229" t="s">
        <v>1176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160</v>
      </c>
      <c r="AU161" s="20" t="s">
        <v>85</v>
      </c>
    </row>
    <row r="162" s="13" customFormat="1">
      <c r="A162" s="13"/>
      <c r="B162" s="233"/>
      <c r="C162" s="234"/>
      <c r="D162" s="235" t="s">
        <v>173</v>
      </c>
      <c r="E162" s="236" t="s">
        <v>19</v>
      </c>
      <c r="F162" s="237" t="s">
        <v>1451</v>
      </c>
      <c r="G162" s="234"/>
      <c r="H162" s="238">
        <v>139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173</v>
      </c>
      <c r="AU162" s="244" t="s">
        <v>85</v>
      </c>
      <c r="AV162" s="13" t="s">
        <v>85</v>
      </c>
      <c r="AW162" s="13" t="s">
        <v>36</v>
      </c>
      <c r="AX162" s="13" t="s">
        <v>75</v>
      </c>
      <c r="AY162" s="244" t="s">
        <v>151</v>
      </c>
    </row>
    <row r="163" s="13" customFormat="1">
      <c r="A163" s="13"/>
      <c r="B163" s="233"/>
      <c r="C163" s="234"/>
      <c r="D163" s="235" t="s">
        <v>173</v>
      </c>
      <c r="E163" s="236" t="s">
        <v>19</v>
      </c>
      <c r="F163" s="237" t="s">
        <v>1452</v>
      </c>
      <c r="G163" s="234"/>
      <c r="H163" s="238">
        <v>18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173</v>
      </c>
      <c r="AU163" s="244" t="s">
        <v>85</v>
      </c>
      <c r="AV163" s="13" t="s">
        <v>85</v>
      </c>
      <c r="AW163" s="13" t="s">
        <v>36</v>
      </c>
      <c r="AX163" s="13" t="s">
        <v>75</v>
      </c>
      <c r="AY163" s="244" t="s">
        <v>151</v>
      </c>
    </row>
    <row r="164" s="14" customFormat="1">
      <c r="A164" s="14"/>
      <c r="B164" s="245"/>
      <c r="C164" s="246"/>
      <c r="D164" s="235" t="s">
        <v>173</v>
      </c>
      <c r="E164" s="247" t="s">
        <v>19</v>
      </c>
      <c r="F164" s="248" t="s">
        <v>177</v>
      </c>
      <c r="G164" s="246"/>
      <c r="H164" s="249">
        <v>157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173</v>
      </c>
      <c r="AU164" s="255" t="s">
        <v>85</v>
      </c>
      <c r="AV164" s="14" t="s">
        <v>158</v>
      </c>
      <c r="AW164" s="14" t="s">
        <v>36</v>
      </c>
      <c r="AX164" s="14" t="s">
        <v>83</v>
      </c>
      <c r="AY164" s="255" t="s">
        <v>151</v>
      </c>
    </row>
    <row r="165" s="12" customFormat="1" ht="22.8" customHeight="1">
      <c r="A165" s="12"/>
      <c r="B165" s="199"/>
      <c r="C165" s="200"/>
      <c r="D165" s="201" t="s">
        <v>74</v>
      </c>
      <c r="E165" s="213" t="s">
        <v>85</v>
      </c>
      <c r="F165" s="213" t="s">
        <v>382</v>
      </c>
      <c r="G165" s="200"/>
      <c r="H165" s="200"/>
      <c r="I165" s="203"/>
      <c r="J165" s="214">
        <f>BK165</f>
        <v>0</v>
      </c>
      <c r="K165" s="200"/>
      <c r="L165" s="205"/>
      <c r="M165" s="206"/>
      <c r="N165" s="207"/>
      <c r="O165" s="207"/>
      <c r="P165" s="208">
        <f>SUM(P166:P177)</f>
        <v>0</v>
      </c>
      <c r="Q165" s="207"/>
      <c r="R165" s="208">
        <f>SUM(R166:R177)</f>
        <v>150.16682920000002</v>
      </c>
      <c r="S165" s="207"/>
      <c r="T165" s="209">
        <f>SUM(T166:T177)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0" t="s">
        <v>83</v>
      </c>
      <c r="AT165" s="211" t="s">
        <v>74</v>
      </c>
      <c r="AU165" s="211" t="s">
        <v>83</v>
      </c>
      <c r="AY165" s="210" t="s">
        <v>151</v>
      </c>
      <c r="BK165" s="212">
        <f>SUM(BK166:BK177)</f>
        <v>0</v>
      </c>
    </row>
    <row r="166" s="2" customFormat="1" ht="37.8" customHeight="1">
      <c r="A166" s="41"/>
      <c r="B166" s="42"/>
      <c r="C166" s="215" t="s">
        <v>300</v>
      </c>
      <c r="D166" s="215" t="s">
        <v>153</v>
      </c>
      <c r="E166" s="216" t="s">
        <v>1453</v>
      </c>
      <c r="F166" s="217" t="s">
        <v>1454</v>
      </c>
      <c r="G166" s="218" t="s">
        <v>256</v>
      </c>
      <c r="H166" s="219">
        <v>139</v>
      </c>
      <c r="I166" s="220"/>
      <c r="J166" s="221">
        <f>ROUND(I166*H166,2)</f>
        <v>0</v>
      </c>
      <c r="K166" s="217" t="s">
        <v>157</v>
      </c>
      <c r="L166" s="47"/>
      <c r="M166" s="222" t="s">
        <v>19</v>
      </c>
      <c r="N166" s="223" t="s">
        <v>46</v>
      </c>
      <c r="O166" s="87"/>
      <c r="P166" s="224">
        <f>O166*H166</f>
        <v>0</v>
      </c>
      <c r="Q166" s="224">
        <v>0.00010000000000000001</v>
      </c>
      <c r="R166" s="224">
        <f>Q166*H166</f>
        <v>0.013900000000000001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158</v>
      </c>
      <c r="AT166" s="226" t="s">
        <v>153</v>
      </c>
      <c r="AU166" s="226" t="s">
        <v>85</v>
      </c>
      <c r="AY166" s="20" t="s">
        <v>151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83</v>
      </c>
      <c r="BK166" s="227">
        <f>ROUND(I166*H166,2)</f>
        <v>0</v>
      </c>
      <c r="BL166" s="20" t="s">
        <v>158</v>
      </c>
      <c r="BM166" s="226" t="s">
        <v>1455</v>
      </c>
    </row>
    <row r="167" s="2" customFormat="1">
      <c r="A167" s="41"/>
      <c r="B167" s="42"/>
      <c r="C167" s="43"/>
      <c r="D167" s="228" t="s">
        <v>160</v>
      </c>
      <c r="E167" s="43"/>
      <c r="F167" s="229" t="s">
        <v>1456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160</v>
      </c>
      <c r="AU167" s="20" t="s">
        <v>85</v>
      </c>
    </row>
    <row r="168" s="13" customFormat="1">
      <c r="A168" s="13"/>
      <c r="B168" s="233"/>
      <c r="C168" s="234"/>
      <c r="D168" s="235" t="s">
        <v>173</v>
      </c>
      <c r="E168" s="236" t="s">
        <v>19</v>
      </c>
      <c r="F168" s="237" t="s">
        <v>1457</v>
      </c>
      <c r="G168" s="234"/>
      <c r="H168" s="238">
        <v>94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173</v>
      </c>
      <c r="AU168" s="244" t="s">
        <v>85</v>
      </c>
      <c r="AV168" s="13" t="s">
        <v>85</v>
      </c>
      <c r="AW168" s="13" t="s">
        <v>36</v>
      </c>
      <c r="AX168" s="13" t="s">
        <v>75</v>
      </c>
      <c r="AY168" s="244" t="s">
        <v>151</v>
      </c>
    </row>
    <row r="169" s="13" customFormat="1">
      <c r="A169" s="13"/>
      <c r="B169" s="233"/>
      <c r="C169" s="234"/>
      <c r="D169" s="235" t="s">
        <v>173</v>
      </c>
      <c r="E169" s="236" t="s">
        <v>19</v>
      </c>
      <c r="F169" s="237" t="s">
        <v>1458</v>
      </c>
      <c r="G169" s="234"/>
      <c r="H169" s="238">
        <v>45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173</v>
      </c>
      <c r="AU169" s="244" t="s">
        <v>85</v>
      </c>
      <c r="AV169" s="13" t="s">
        <v>85</v>
      </c>
      <c r="AW169" s="13" t="s">
        <v>36</v>
      </c>
      <c r="AX169" s="13" t="s">
        <v>75</v>
      </c>
      <c r="AY169" s="244" t="s">
        <v>151</v>
      </c>
    </row>
    <row r="170" s="14" customFormat="1">
      <c r="A170" s="14"/>
      <c r="B170" s="245"/>
      <c r="C170" s="246"/>
      <c r="D170" s="235" t="s">
        <v>173</v>
      </c>
      <c r="E170" s="247" t="s">
        <v>19</v>
      </c>
      <c r="F170" s="248" t="s">
        <v>1459</v>
      </c>
      <c r="G170" s="246"/>
      <c r="H170" s="249">
        <v>139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173</v>
      </c>
      <c r="AU170" s="255" t="s">
        <v>85</v>
      </c>
      <c r="AV170" s="14" t="s">
        <v>158</v>
      </c>
      <c r="AW170" s="14" t="s">
        <v>36</v>
      </c>
      <c r="AX170" s="14" t="s">
        <v>83</v>
      </c>
      <c r="AY170" s="255" t="s">
        <v>151</v>
      </c>
    </row>
    <row r="171" s="2" customFormat="1" ht="24.15" customHeight="1">
      <c r="A171" s="41"/>
      <c r="B171" s="42"/>
      <c r="C171" s="267" t="s">
        <v>305</v>
      </c>
      <c r="D171" s="267" t="s">
        <v>363</v>
      </c>
      <c r="E171" s="268" t="s">
        <v>1460</v>
      </c>
      <c r="F171" s="269" t="s">
        <v>1461</v>
      </c>
      <c r="G171" s="270" t="s">
        <v>256</v>
      </c>
      <c r="H171" s="271">
        <v>164.64599999999999</v>
      </c>
      <c r="I171" s="272"/>
      <c r="J171" s="273">
        <f>ROUND(I171*H171,2)</f>
        <v>0</v>
      </c>
      <c r="K171" s="269" t="s">
        <v>157</v>
      </c>
      <c r="L171" s="274"/>
      <c r="M171" s="275" t="s">
        <v>19</v>
      </c>
      <c r="N171" s="276" t="s">
        <v>46</v>
      </c>
      <c r="O171" s="87"/>
      <c r="P171" s="224">
        <f>O171*H171</f>
        <v>0</v>
      </c>
      <c r="Q171" s="224">
        <v>0.00020000000000000001</v>
      </c>
      <c r="R171" s="224">
        <f>Q171*H171</f>
        <v>0.032929199999999999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204</v>
      </c>
      <c r="AT171" s="226" t="s">
        <v>363</v>
      </c>
      <c r="AU171" s="226" t="s">
        <v>85</v>
      </c>
      <c r="AY171" s="20" t="s">
        <v>151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83</v>
      </c>
      <c r="BK171" s="227">
        <f>ROUND(I171*H171,2)</f>
        <v>0</v>
      </c>
      <c r="BL171" s="20" t="s">
        <v>158</v>
      </c>
      <c r="BM171" s="226" t="s">
        <v>1462</v>
      </c>
    </row>
    <row r="172" s="13" customFormat="1">
      <c r="A172" s="13"/>
      <c r="B172" s="233"/>
      <c r="C172" s="234"/>
      <c r="D172" s="235" t="s">
        <v>173</v>
      </c>
      <c r="E172" s="234"/>
      <c r="F172" s="237" t="s">
        <v>1463</v>
      </c>
      <c r="G172" s="234"/>
      <c r="H172" s="238">
        <v>164.64599999999999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173</v>
      </c>
      <c r="AU172" s="244" t="s">
        <v>85</v>
      </c>
      <c r="AV172" s="13" t="s">
        <v>85</v>
      </c>
      <c r="AW172" s="13" t="s">
        <v>4</v>
      </c>
      <c r="AX172" s="13" t="s">
        <v>83</v>
      </c>
      <c r="AY172" s="244" t="s">
        <v>151</v>
      </c>
    </row>
    <row r="173" s="2" customFormat="1" ht="21.75" customHeight="1">
      <c r="A173" s="41"/>
      <c r="B173" s="42"/>
      <c r="C173" s="215" t="s">
        <v>310</v>
      </c>
      <c r="D173" s="215" t="s">
        <v>153</v>
      </c>
      <c r="E173" s="216" t="s">
        <v>1464</v>
      </c>
      <c r="F173" s="217" t="s">
        <v>1465</v>
      </c>
      <c r="G173" s="218" t="s">
        <v>193</v>
      </c>
      <c r="H173" s="219">
        <v>69.5</v>
      </c>
      <c r="I173" s="220"/>
      <c r="J173" s="221">
        <f>ROUND(I173*H173,2)</f>
        <v>0</v>
      </c>
      <c r="K173" s="217" t="s">
        <v>157</v>
      </c>
      <c r="L173" s="47"/>
      <c r="M173" s="222" t="s">
        <v>19</v>
      </c>
      <c r="N173" s="223" t="s">
        <v>46</v>
      </c>
      <c r="O173" s="87"/>
      <c r="P173" s="224">
        <f>O173*H173</f>
        <v>0</v>
      </c>
      <c r="Q173" s="224">
        <v>2.1600000000000001</v>
      </c>
      <c r="R173" s="224">
        <f>Q173*H173</f>
        <v>150.12000000000001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158</v>
      </c>
      <c r="AT173" s="226" t="s">
        <v>153</v>
      </c>
      <c r="AU173" s="226" t="s">
        <v>85</v>
      </c>
      <c r="AY173" s="20" t="s">
        <v>151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83</v>
      </c>
      <c r="BK173" s="227">
        <f>ROUND(I173*H173,2)</f>
        <v>0</v>
      </c>
      <c r="BL173" s="20" t="s">
        <v>158</v>
      </c>
      <c r="BM173" s="226" t="s">
        <v>1466</v>
      </c>
    </row>
    <row r="174" s="2" customFormat="1">
      <c r="A174" s="41"/>
      <c r="B174" s="42"/>
      <c r="C174" s="43"/>
      <c r="D174" s="228" t="s">
        <v>160</v>
      </c>
      <c r="E174" s="43"/>
      <c r="F174" s="229" t="s">
        <v>1467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160</v>
      </c>
      <c r="AU174" s="20" t="s">
        <v>85</v>
      </c>
    </row>
    <row r="175" s="13" customFormat="1">
      <c r="A175" s="13"/>
      <c r="B175" s="233"/>
      <c r="C175" s="234"/>
      <c r="D175" s="235" t="s">
        <v>173</v>
      </c>
      <c r="E175" s="236" t="s">
        <v>19</v>
      </c>
      <c r="F175" s="237" t="s">
        <v>1468</v>
      </c>
      <c r="G175" s="234"/>
      <c r="H175" s="238">
        <v>47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173</v>
      </c>
      <c r="AU175" s="244" t="s">
        <v>85</v>
      </c>
      <c r="AV175" s="13" t="s">
        <v>85</v>
      </c>
      <c r="AW175" s="13" t="s">
        <v>36</v>
      </c>
      <c r="AX175" s="13" t="s">
        <v>75</v>
      </c>
      <c r="AY175" s="244" t="s">
        <v>151</v>
      </c>
    </row>
    <row r="176" s="13" customFormat="1">
      <c r="A176" s="13"/>
      <c r="B176" s="233"/>
      <c r="C176" s="234"/>
      <c r="D176" s="235" t="s">
        <v>173</v>
      </c>
      <c r="E176" s="236" t="s">
        <v>19</v>
      </c>
      <c r="F176" s="237" t="s">
        <v>1469</v>
      </c>
      <c r="G176" s="234"/>
      <c r="H176" s="238">
        <v>22.5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173</v>
      </c>
      <c r="AU176" s="244" t="s">
        <v>85</v>
      </c>
      <c r="AV176" s="13" t="s">
        <v>85</v>
      </c>
      <c r="AW176" s="13" t="s">
        <v>36</v>
      </c>
      <c r="AX176" s="13" t="s">
        <v>75</v>
      </c>
      <c r="AY176" s="244" t="s">
        <v>151</v>
      </c>
    </row>
    <row r="177" s="14" customFormat="1">
      <c r="A177" s="14"/>
      <c r="B177" s="245"/>
      <c r="C177" s="246"/>
      <c r="D177" s="235" t="s">
        <v>173</v>
      </c>
      <c r="E177" s="247" t="s">
        <v>19</v>
      </c>
      <c r="F177" s="248" t="s">
        <v>1470</v>
      </c>
      <c r="G177" s="246"/>
      <c r="H177" s="249">
        <v>69.5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173</v>
      </c>
      <c r="AU177" s="255" t="s">
        <v>85</v>
      </c>
      <c r="AV177" s="14" t="s">
        <v>158</v>
      </c>
      <c r="AW177" s="14" t="s">
        <v>36</v>
      </c>
      <c r="AX177" s="14" t="s">
        <v>83</v>
      </c>
      <c r="AY177" s="255" t="s">
        <v>151</v>
      </c>
    </row>
    <row r="178" s="12" customFormat="1" ht="22.8" customHeight="1">
      <c r="A178" s="12"/>
      <c r="B178" s="199"/>
      <c r="C178" s="200"/>
      <c r="D178" s="201" t="s">
        <v>74</v>
      </c>
      <c r="E178" s="213" t="s">
        <v>158</v>
      </c>
      <c r="F178" s="213" t="s">
        <v>431</v>
      </c>
      <c r="G178" s="200"/>
      <c r="H178" s="200"/>
      <c r="I178" s="203"/>
      <c r="J178" s="214">
        <f>BK178</f>
        <v>0</v>
      </c>
      <c r="K178" s="200"/>
      <c r="L178" s="205"/>
      <c r="M178" s="206"/>
      <c r="N178" s="207"/>
      <c r="O178" s="207"/>
      <c r="P178" s="208">
        <f>SUM(P179:P189)</f>
        <v>0</v>
      </c>
      <c r="Q178" s="207"/>
      <c r="R178" s="208">
        <f>SUM(R179:R189)</f>
        <v>19.440000000000001</v>
      </c>
      <c r="S178" s="207"/>
      <c r="T178" s="209">
        <f>SUM(T179:T189)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0" t="s">
        <v>83</v>
      </c>
      <c r="AT178" s="211" t="s">
        <v>74</v>
      </c>
      <c r="AU178" s="211" t="s">
        <v>83</v>
      </c>
      <c r="AY178" s="210" t="s">
        <v>151</v>
      </c>
      <c r="BK178" s="212">
        <f>SUM(BK179:BK189)</f>
        <v>0</v>
      </c>
    </row>
    <row r="179" s="2" customFormat="1" ht="33" customHeight="1">
      <c r="A179" s="41"/>
      <c r="B179" s="42"/>
      <c r="C179" s="215" t="s">
        <v>315</v>
      </c>
      <c r="D179" s="215" t="s">
        <v>153</v>
      </c>
      <c r="E179" s="216" t="s">
        <v>1471</v>
      </c>
      <c r="F179" s="217" t="s">
        <v>1472</v>
      </c>
      <c r="G179" s="218" t="s">
        <v>256</v>
      </c>
      <c r="H179" s="219">
        <v>6</v>
      </c>
      <c r="I179" s="220"/>
      <c r="J179" s="221">
        <f>ROUND(I179*H179,2)</f>
        <v>0</v>
      </c>
      <c r="K179" s="217" t="s">
        <v>157</v>
      </c>
      <c r="L179" s="47"/>
      <c r="M179" s="222" t="s">
        <v>19</v>
      </c>
      <c r="N179" s="223" t="s">
        <v>46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158</v>
      </c>
      <c r="AT179" s="226" t="s">
        <v>153</v>
      </c>
      <c r="AU179" s="226" t="s">
        <v>85</v>
      </c>
      <c r="AY179" s="20" t="s">
        <v>151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83</v>
      </c>
      <c r="BK179" s="227">
        <f>ROUND(I179*H179,2)</f>
        <v>0</v>
      </c>
      <c r="BL179" s="20" t="s">
        <v>158</v>
      </c>
      <c r="BM179" s="226" t="s">
        <v>1473</v>
      </c>
    </row>
    <row r="180" s="2" customFormat="1">
      <c r="A180" s="41"/>
      <c r="B180" s="42"/>
      <c r="C180" s="43"/>
      <c r="D180" s="228" t="s">
        <v>160</v>
      </c>
      <c r="E180" s="43"/>
      <c r="F180" s="229" t="s">
        <v>1474</v>
      </c>
      <c r="G180" s="43"/>
      <c r="H180" s="43"/>
      <c r="I180" s="230"/>
      <c r="J180" s="43"/>
      <c r="K180" s="43"/>
      <c r="L180" s="47"/>
      <c r="M180" s="231"/>
      <c r="N180" s="232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160</v>
      </c>
      <c r="AU180" s="20" t="s">
        <v>85</v>
      </c>
    </row>
    <row r="181" s="13" customFormat="1">
      <c r="A181" s="13"/>
      <c r="B181" s="233"/>
      <c r="C181" s="234"/>
      <c r="D181" s="235" t="s">
        <v>173</v>
      </c>
      <c r="E181" s="236" t="s">
        <v>19</v>
      </c>
      <c r="F181" s="237" t="s">
        <v>1475</v>
      </c>
      <c r="G181" s="234"/>
      <c r="H181" s="238">
        <v>6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173</v>
      </c>
      <c r="AU181" s="244" t="s">
        <v>85</v>
      </c>
      <c r="AV181" s="13" t="s">
        <v>85</v>
      </c>
      <c r="AW181" s="13" t="s">
        <v>36</v>
      </c>
      <c r="AX181" s="13" t="s">
        <v>83</v>
      </c>
      <c r="AY181" s="244" t="s">
        <v>151</v>
      </c>
    </row>
    <row r="182" s="2" customFormat="1" ht="33" customHeight="1">
      <c r="A182" s="41"/>
      <c r="B182" s="42"/>
      <c r="C182" s="215" t="s">
        <v>320</v>
      </c>
      <c r="D182" s="215" t="s">
        <v>153</v>
      </c>
      <c r="E182" s="216" t="s">
        <v>1476</v>
      </c>
      <c r="F182" s="217" t="s">
        <v>1477</v>
      </c>
      <c r="G182" s="218" t="s">
        <v>193</v>
      </c>
      <c r="H182" s="219">
        <v>3</v>
      </c>
      <c r="I182" s="220"/>
      <c r="J182" s="221">
        <f>ROUND(I182*H182,2)</f>
        <v>0</v>
      </c>
      <c r="K182" s="217" t="s">
        <v>157</v>
      </c>
      <c r="L182" s="47"/>
      <c r="M182" s="222" t="s">
        <v>19</v>
      </c>
      <c r="N182" s="223" t="s">
        <v>46</v>
      </c>
      <c r="O182" s="87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158</v>
      </c>
      <c r="AT182" s="226" t="s">
        <v>153</v>
      </c>
      <c r="AU182" s="226" t="s">
        <v>85</v>
      </c>
      <c r="AY182" s="20" t="s">
        <v>151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83</v>
      </c>
      <c r="BK182" s="227">
        <f>ROUND(I182*H182,2)</f>
        <v>0</v>
      </c>
      <c r="BL182" s="20" t="s">
        <v>158</v>
      </c>
      <c r="BM182" s="226" t="s">
        <v>1478</v>
      </c>
    </row>
    <row r="183" s="2" customFormat="1">
      <c r="A183" s="41"/>
      <c r="B183" s="42"/>
      <c r="C183" s="43"/>
      <c r="D183" s="228" t="s">
        <v>160</v>
      </c>
      <c r="E183" s="43"/>
      <c r="F183" s="229" t="s">
        <v>1479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160</v>
      </c>
      <c r="AU183" s="20" t="s">
        <v>85</v>
      </c>
    </row>
    <row r="184" s="13" customFormat="1">
      <c r="A184" s="13"/>
      <c r="B184" s="233"/>
      <c r="C184" s="234"/>
      <c r="D184" s="235" t="s">
        <v>173</v>
      </c>
      <c r="E184" s="236" t="s">
        <v>19</v>
      </c>
      <c r="F184" s="237" t="s">
        <v>1480</v>
      </c>
      <c r="G184" s="234"/>
      <c r="H184" s="238">
        <v>3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173</v>
      </c>
      <c r="AU184" s="244" t="s">
        <v>85</v>
      </c>
      <c r="AV184" s="13" t="s">
        <v>85</v>
      </c>
      <c r="AW184" s="13" t="s">
        <v>36</v>
      </c>
      <c r="AX184" s="13" t="s">
        <v>83</v>
      </c>
      <c r="AY184" s="244" t="s">
        <v>151</v>
      </c>
    </row>
    <row r="185" s="2" customFormat="1" ht="24.15" customHeight="1">
      <c r="A185" s="41"/>
      <c r="B185" s="42"/>
      <c r="C185" s="215" t="s">
        <v>330</v>
      </c>
      <c r="D185" s="215" t="s">
        <v>153</v>
      </c>
      <c r="E185" s="216" t="s">
        <v>1481</v>
      </c>
      <c r="F185" s="217" t="s">
        <v>1482</v>
      </c>
      <c r="G185" s="218" t="s">
        <v>193</v>
      </c>
      <c r="H185" s="219">
        <v>0.20000000000000001</v>
      </c>
      <c r="I185" s="220"/>
      <c r="J185" s="221">
        <f>ROUND(I185*H185,2)</f>
        <v>0</v>
      </c>
      <c r="K185" s="217" t="s">
        <v>19</v>
      </c>
      <c r="L185" s="47"/>
      <c r="M185" s="222" t="s">
        <v>19</v>
      </c>
      <c r="N185" s="223" t="s">
        <v>46</v>
      </c>
      <c r="O185" s="87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158</v>
      </c>
      <c r="AT185" s="226" t="s">
        <v>153</v>
      </c>
      <c r="AU185" s="226" t="s">
        <v>85</v>
      </c>
      <c r="AY185" s="20" t="s">
        <v>151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20" t="s">
        <v>83</v>
      </c>
      <c r="BK185" s="227">
        <f>ROUND(I185*H185,2)</f>
        <v>0</v>
      </c>
      <c r="BL185" s="20" t="s">
        <v>158</v>
      </c>
      <c r="BM185" s="226" t="s">
        <v>1483</v>
      </c>
    </row>
    <row r="186" s="13" customFormat="1">
      <c r="A186" s="13"/>
      <c r="B186" s="233"/>
      <c r="C186" s="234"/>
      <c r="D186" s="235" t="s">
        <v>173</v>
      </c>
      <c r="E186" s="236" t="s">
        <v>19</v>
      </c>
      <c r="F186" s="237" t="s">
        <v>1484</v>
      </c>
      <c r="G186" s="234"/>
      <c r="H186" s="238">
        <v>0.20000000000000001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173</v>
      </c>
      <c r="AU186" s="244" t="s">
        <v>85</v>
      </c>
      <c r="AV186" s="13" t="s">
        <v>85</v>
      </c>
      <c r="AW186" s="13" t="s">
        <v>36</v>
      </c>
      <c r="AX186" s="13" t="s">
        <v>83</v>
      </c>
      <c r="AY186" s="244" t="s">
        <v>151</v>
      </c>
    </row>
    <row r="187" s="2" customFormat="1" ht="24.15" customHeight="1">
      <c r="A187" s="41"/>
      <c r="B187" s="42"/>
      <c r="C187" s="215" t="s">
        <v>335</v>
      </c>
      <c r="D187" s="215" t="s">
        <v>153</v>
      </c>
      <c r="E187" s="216" t="s">
        <v>1485</v>
      </c>
      <c r="F187" s="217" t="s">
        <v>1486</v>
      </c>
      <c r="G187" s="218" t="s">
        <v>193</v>
      </c>
      <c r="H187" s="219">
        <v>9</v>
      </c>
      <c r="I187" s="220"/>
      <c r="J187" s="221">
        <f>ROUND(I187*H187,2)</f>
        <v>0</v>
      </c>
      <c r="K187" s="217" t="s">
        <v>157</v>
      </c>
      <c r="L187" s="47"/>
      <c r="M187" s="222" t="s">
        <v>19</v>
      </c>
      <c r="N187" s="223" t="s">
        <v>46</v>
      </c>
      <c r="O187" s="87"/>
      <c r="P187" s="224">
        <f>O187*H187</f>
        <v>0</v>
      </c>
      <c r="Q187" s="224">
        <v>2.1600000000000001</v>
      </c>
      <c r="R187" s="224">
        <f>Q187*H187</f>
        <v>19.440000000000001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158</v>
      </c>
      <c r="AT187" s="226" t="s">
        <v>153</v>
      </c>
      <c r="AU187" s="226" t="s">
        <v>85</v>
      </c>
      <c r="AY187" s="20" t="s">
        <v>151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83</v>
      </c>
      <c r="BK187" s="227">
        <f>ROUND(I187*H187,2)</f>
        <v>0</v>
      </c>
      <c r="BL187" s="20" t="s">
        <v>158</v>
      </c>
      <c r="BM187" s="226" t="s">
        <v>1487</v>
      </c>
    </row>
    <row r="188" s="2" customFormat="1">
      <c r="A188" s="41"/>
      <c r="B188" s="42"/>
      <c r="C188" s="43"/>
      <c r="D188" s="228" t="s">
        <v>160</v>
      </c>
      <c r="E188" s="43"/>
      <c r="F188" s="229" t="s">
        <v>1488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160</v>
      </c>
      <c r="AU188" s="20" t="s">
        <v>85</v>
      </c>
    </row>
    <row r="189" s="13" customFormat="1">
      <c r="A189" s="13"/>
      <c r="B189" s="233"/>
      <c r="C189" s="234"/>
      <c r="D189" s="235" t="s">
        <v>173</v>
      </c>
      <c r="E189" s="236" t="s">
        <v>19</v>
      </c>
      <c r="F189" s="237" t="s">
        <v>1489</v>
      </c>
      <c r="G189" s="234"/>
      <c r="H189" s="238">
        <v>9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173</v>
      </c>
      <c r="AU189" s="244" t="s">
        <v>85</v>
      </c>
      <c r="AV189" s="13" t="s">
        <v>85</v>
      </c>
      <c r="AW189" s="13" t="s">
        <v>36</v>
      </c>
      <c r="AX189" s="13" t="s">
        <v>83</v>
      </c>
      <c r="AY189" s="244" t="s">
        <v>151</v>
      </c>
    </row>
    <row r="190" s="12" customFormat="1" ht="22.8" customHeight="1">
      <c r="A190" s="12"/>
      <c r="B190" s="199"/>
      <c r="C190" s="200"/>
      <c r="D190" s="201" t="s">
        <v>74</v>
      </c>
      <c r="E190" s="213" t="s">
        <v>183</v>
      </c>
      <c r="F190" s="213" t="s">
        <v>1183</v>
      </c>
      <c r="G190" s="200"/>
      <c r="H190" s="200"/>
      <c r="I190" s="203"/>
      <c r="J190" s="214">
        <f>BK190</f>
        <v>0</v>
      </c>
      <c r="K190" s="200"/>
      <c r="L190" s="205"/>
      <c r="M190" s="206"/>
      <c r="N190" s="207"/>
      <c r="O190" s="207"/>
      <c r="P190" s="208">
        <f>SUM(P191:P216)</f>
        <v>0</v>
      </c>
      <c r="Q190" s="207"/>
      <c r="R190" s="208">
        <f>SUM(R191:R216)</f>
        <v>3.6991800000000001</v>
      </c>
      <c r="S190" s="207"/>
      <c r="T190" s="209">
        <f>SUM(T191:T216)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0" t="s">
        <v>83</v>
      </c>
      <c r="AT190" s="211" t="s">
        <v>74</v>
      </c>
      <c r="AU190" s="211" t="s">
        <v>83</v>
      </c>
      <c r="AY190" s="210" t="s">
        <v>151</v>
      </c>
      <c r="BK190" s="212">
        <f>SUM(BK191:BK216)</f>
        <v>0</v>
      </c>
    </row>
    <row r="191" s="2" customFormat="1" ht="33" customHeight="1">
      <c r="A191" s="41"/>
      <c r="B191" s="42"/>
      <c r="C191" s="215" t="s">
        <v>341</v>
      </c>
      <c r="D191" s="215" t="s">
        <v>153</v>
      </c>
      <c r="E191" s="216" t="s">
        <v>1190</v>
      </c>
      <c r="F191" s="217" t="s">
        <v>1191</v>
      </c>
      <c r="G191" s="218" t="s">
        <v>256</v>
      </c>
      <c r="H191" s="219">
        <v>139</v>
      </c>
      <c r="I191" s="220"/>
      <c r="J191" s="221">
        <f>ROUND(I191*H191,2)</f>
        <v>0</v>
      </c>
      <c r="K191" s="217" t="s">
        <v>157</v>
      </c>
      <c r="L191" s="47"/>
      <c r="M191" s="222" t="s">
        <v>19</v>
      </c>
      <c r="N191" s="223" t="s">
        <v>46</v>
      </c>
      <c r="O191" s="87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6" t="s">
        <v>158</v>
      </c>
      <c r="AT191" s="226" t="s">
        <v>153</v>
      </c>
      <c r="AU191" s="226" t="s">
        <v>85</v>
      </c>
      <c r="AY191" s="20" t="s">
        <v>151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20" t="s">
        <v>83</v>
      </c>
      <c r="BK191" s="227">
        <f>ROUND(I191*H191,2)</f>
        <v>0</v>
      </c>
      <c r="BL191" s="20" t="s">
        <v>158</v>
      </c>
      <c r="BM191" s="226" t="s">
        <v>1490</v>
      </c>
    </row>
    <row r="192" s="2" customFormat="1">
      <c r="A192" s="41"/>
      <c r="B192" s="42"/>
      <c r="C192" s="43"/>
      <c r="D192" s="228" t="s">
        <v>160</v>
      </c>
      <c r="E192" s="43"/>
      <c r="F192" s="229" t="s">
        <v>1193</v>
      </c>
      <c r="G192" s="43"/>
      <c r="H192" s="43"/>
      <c r="I192" s="230"/>
      <c r="J192" s="43"/>
      <c r="K192" s="43"/>
      <c r="L192" s="47"/>
      <c r="M192" s="231"/>
      <c r="N192" s="232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160</v>
      </c>
      <c r="AU192" s="20" t="s">
        <v>85</v>
      </c>
    </row>
    <row r="193" s="2" customFormat="1" ht="33" customHeight="1">
      <c r="A193" s="41"/>
      <c r="B193" s="42"/>
      <c r="C193" s="215" t="s">
        <v>348</v>
      </c>
      <c r="D193" s="215" t="s">
        <v>153</v>
      </c>
      <c r="E193" s="216" t="s">
        <v>1207</v>
      </c>
      <c r="F193" s="217" t="s">
        <v>1208</v>
      </c>
      <c r="G193" s="218" t="s">
        <v>256</v>
      </c>
      <c r="H193" s="219">
        <v>18</v>
      </c>
      <c r="I193" s="220"/>
      <c r="J193" s="221">
        <f>ROUND(I193*H193,2)</f>
        <v>0</v>
      </c>
      <c r="K193" s="217" t="s">
        <v>157</v>
      </c>
      <c r="L193" s="47"/>
      <c r="M193" s="222" t="s">
        <v>19</v>
      </c>
      <c r="N193" s="223" t="s">
        <v>46</v>
      </c>
      <c r="O193" s="87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158</v>
      </c>
      <c r="AT193" s="226" t="s">
        <v>153</v>
      </c>
      <c r="AU193" s="226" t="s">
        <v>85</v>
      </c>
      <c r="AY193" s="20" t="s">
        <v>151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20" t="s">
        <v>83</v>
      </c>
      <c r="BK193" s="227">
        <f>ROUND(I193*H193,2)</f>
        <v>0</v>
      </c>
      <c r="BL193" s="20" t="s">
        <v>158</v>
      </c>
      <c r="BM193" s="226" t="s">
        <v>1491</v>
      </c>
    </row>
    <row r="194" s="2" customFormat="1">
      <c r="A194" s="41"/>
      <c r="B194" s="42"/>
      <c r="C194" s="43"/>
      <c r="D194" s="228" t="s">
        <v>160</v>
      </c>
      <c r="E194" s="43"/>
      <c r="F194" s="229" t="s">
        <v>1210</v>
      </c>
      <c r="G194" s="43"/>
      <c r="H194" s="43"/>
      <c r="I194" s="230"/>
      <c r="J194" s="43"/>
      <c r="K194" s="43"/>
      <c r="L194" s="47"/>
      <c r="M194" s="231"/>
      <c r="N194" s="232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160</v>
      </c>
      <c r="AU194" s="20" t="s">
        <v>85</v>
      </c>
    </row>
    <row r="195" s="13" customFormat="1">
      <c r="A195" s="13"/>
      <c r="B195" s="233"/>
      <c r="C195" s="234"/>
      <c r="D195" s="235" t="s">
        <v>173</v>
      </c>
      <c r="E195" s="236" t="s">
        <v>19</v>
      </c>
      <c r="F195" s="237" t="s">
        <v>1452</v>
      </c>
      <c r="G195" s="234"/>
      <c r="H195" s="238">
        <v>18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173</v>
      </c>
      <c r="AU195" s="244" t="s">
        <v>85</v>
      </c>
      <c r="AV195" s="13" t="s">
        <v>85</v>
      </c>
      <c r="AW195" s="13" t="s">
        <v>36</v>
      </c>
      <c r="AX195" s="13" t="s">
        <v>83</v>
      </c>
      <c r="AY195" s="244" t="s">
        <v>151</v>
      </c>
    </row>
    <row r="196" s="2" customFormat="1" ht="37.8" customHeight="1">
      <c r="A196" s="41"/>
      <c r="B196" s="42"/>
      <c r="C196" s="215" t="s">
        <v>355</v>
      </c>
      <c r="D196" s="215" t="s">
        <v>153</v>
      </c>
      <c r="E196" s="216" t="s">
        <v>1213</v>
      </c>
      <c r="F196" s="217" t="s">
        <v>1214</v>
      </c>
      <c r="G196" s="218" t="s">
        <v>256</v>
      </c>
      <c r="H196" s="219">
        <v>18</v>
      </c>
      <c r="I196" s="220"/>
      <c r="J196" s="221">
        <f>ROUND(I196*H196,2)</f>
        <v>0</v>
      </c>
      <c r="K196" s="217" t="s">
        <v>157</v>
      </c>
      <c r="L196" s="47"/>
      <c r="M196" s="222" t="s">
        <v>19</v>
      </c>
      <c r="N196" s="223" t="s">
        <v>46</v>
      </c>
      <c r="O196" s="87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6" t="s">
        <v>158</v>
      </c>
      <c r="AT196" s="226" t="s">
        <v>153</v>
      </c>
      <c r="AU196" s="226" t="s">
        <v>85</v>
      </c>
      <c r="AY196" s="20" t="s">
        <v>151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20" t="s">
        <v>83</v>
      </c>
      <c r="BK196" s="227">
        <f>ROUND(I196*H196,2)</f>
        <v>0</v>
      </c>
      <c r="BL196" s="20" t="s">
        <v>158</v>
      </c>
      <c r="BM196" s="226" t="s">
        <v>1492</v>
      </c>
    </row>
    <row r="197" s="2" customFormat="1">
      <c r="A197" s="41"/>
      <c r="B197" s="42"/>
      <c r="C197" s="43"/>
      <c r="D197" s="228" t="s">
        <v>160</v>
      </c>
      <c r="E197" s="43"/>
      <c r="F197" s="229" t="s">
        <v>1216</v>
      </c>
      <c r="G197" s="43"/>
      <c r="H197" s="43"/>
      <c r="I197" s="230"/>
      <c r="J197" s="43"/>
      <c r="K197" s="43"/>
      <c r="L197" s="47"/>
      <c r="M197" s="231"/>
      <c r="N197" s="232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160</v>
      </c>
      <c r="AU197" s="20" t="s">
        <v>85</v>
      </c>
    </row>
    <row r="198" s="2" customFormat="1" ht="49.05" customHeight="1">
      <c r="A198" s="41"/>
      <c r="B198" s="42"/>
      <c r="C198" s="215" t="s">
        <v>362</v>
      </c>
      <c r="D198" s="215" t="s">
        <v>153</v>
      </c>
      <c r="E198" s="216" t="s">
        <v>1220</v>
      </c>
      <c r="F198" s="217" t="s">
        <v>1221</v>
      </c>
      <c r="G198" s="218" t="s">
        <v>256</v>
      </c>
      <c r="H198" s="219">
        <v>139</v>
      </c>
      <c r="I198" s="220"/>
      <c r="J198" s="221">
        <f>ROUND(I198*H198,2)</f>
        <v>0</v>
      </c>
      <c r="K198" s="217" t="s">
        <v>157</v>
      </c>
      <c r="L198" s="47"/>
      <c r="M198" s="222" t="s">
        <v>19</v>
      </c>
      <c r="N198" s="223" t="s">
        <v>46</v>
      </c>
      <c r="O198" s="87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6" t="s">
        <v>158</v>
      </c>
      <c r="AT198" s="226" t="s">
        <v>153</v>
      </c>
      <c r="AU198" s="226" t="s">
        <v>85</v>
      </c>
      <c r="AY198" s="20" t="s">
        <v>151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20" t="s">
        <v>83</v>
      </c>
      <c r="BK198" s="227">
        <f>ROUND(I198*H198,2)</f>
        <v>0</v>
      </c>
      <c r="BL198" s="20" t="s">
        <v>158</v>
      </c>
      <c r="BM198" s="226" t="s">
        <v>1493</v>
      </c>
    </row>
    <row r="199" s="2" customFormat="1">
      <c r="A199" s="41"/>
      <c r="B199" s="42"/>
      <c r="C199" s="43"/>
      <c r="D199" s="228" t="s">
        <v>160</v>
      </c>
      <c r="E199" s="43"/>
      <c r="F199" s="229" t="s">
        <v>1223</v>
      </c>
      <c r="G199" s="43"/>
      <c r="H199" s="43"/>
      <c r="I199" s="230"/>
      <c r="J199" s="43"/>
      <c r="K199" s="43"/>
      <c r="L199" s="47"/>
      <c r="M199" s="231"/>
      <c r="N199" s="232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160</v>
      </c>
      <c r="AU199" s="20" t="s">
        <v>85</v>
      </c>
    </row>
    <row r="200" s="13" customFormat="1">
      <c r="A200" s="13"/>
      <c r="B200" s="233"/>
      <c r="C200" s="234"/>
      <c r="D200" s="235" t="s">
        <v>173</v>
      </c>
      <c r="E200" s="236" t="s">
        <v>19</v>
      </c>
      <c r="F200" s="237" t="s">
        <v>1494</v>
      </c>
      <c r="G200" s="234"/>
      <c r="H200" s="238">
        <v>139</v>
      </c>
      <c r="I200" s="239"/>
      <c r="J200" s="234"/>
      <c r="K200" s="234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173</v>
      </c>
      <c r="AU200" s="244" t="s">
        <v>85</v>
      </c>
      <c r="AV200" s="13" t="s">
        <v>85</v>
      </c>
      <c r="AW200" s="13" t="s">
        <v>36</v>
      </c>
      <c r="AX200" s="13" t="s">
        <v>83</v>
      </c>
      <c r="AY200" s="244" t="s">
        <v>151</v>
      </c>
    </row>
    <row r="201" s="2" customFormat="1" ht="37.8" customHeight="1">
      <c r="A201" s="41"/>
      <c r="B201" s="42"/>
      <c r="C201" s="215" t="s">
        <v>369</v>
      </c>
      <c r="D201" s="215" t="s">
        <v>153</v>
      </c>
      <c r="E201" s="216" t="s">
        <v>1234</v>
      </c>
      <c r="F201" s="217" t="s">
        <v>1235</v>
      </c>
      <c r="G201" s="218" t="s">
        <v>256</v>
      </c>
      <c r="H201" s="219">
        <v>139</v>
      </c>
      <c r="I201" s="220"/>
      <c r="J201" s="221">
        <f>ROUND(I201*H201,2)</f>
        <v>0</v>
      </c>
      <c r="K201" s="217" t="s">
        <v>157</v>
      </c>
      <c r="L201" s="47"/>
      <c r="M201" s="222" t="s">
        <v>19</v>
      </c>
      <c r="N201" s="223" t="s">
        <v>46</v>
      </c>
      <c r="O201" s="87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6" t="s">
        <v>158</v>
      </c>
      <c r="AT201" s="226" t="s">
        <v>153</v>
      </c>
      <c r="AU201" s="226" t="s">
        <v>85</v>
      </c>
      <c r="AY201" s="20" t="s">
        <v>151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20" t="s">
        <v>83</v>
      </c>
      <c r="BK201" s="227">
        <f>ROUND(I201*H201,2)</f>
        <v>0</v>
      </c>
      <c r="BL201" s="20" t="s">
        <v>158</v>
      </c>
      <c r="BM201" s="226" t="s">
        <v>1495</v>
      </c>
    </row>
    <row r="202" s="2" customFormat="1">
      <c r="A202" s="41"/>
      <c r="B202" s="42"/>
      <c r="C202" s="43"/>
      <c r="D202" s="228" t="s">
        <v>160</v>
      </c>
      <c r="E202" s="43"/>
      <c r="F202" s="229" t="s">
        <v>1237</v>
      </c>
      <c r="G202" s="43"/>
      <c r="H202" s="43"/>
      <c r="I202" s="230"/>
      <c r="J202" s="43"/>
      <c r="K202" s="43"/>
      <c r="L202" s="47"/>
      <c r="M202" s="231"/>
      <c r="N202" s="232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160</v>
      </c>
      <c r="AU202" s="20" t="s">
        <v>85</v>
      </c>
    </row>
    <row r="203" s="2" customFormat="1" ht="24.15" customHeight="1">
      <c r="A203" s="41"/>
      <c r="B203" s="42"/>
      <c r="C203" s="215" t="s">
        <v>377</v>
      </c>
      <c r="D203" s="215" t="s">
        <v>153</v>
      </c>
      <c r="E203" s="216" t="s">
        <v>1238</v>
      </c>
      <c r="F203" s="217" t="s">
        <v>1239</v>
      </c>
      <c r="G203" s="218" t="s">
        <v>256</v>
      </c>
      <c r="H203" s="219">
        <v>139</v>
      </c>
      <c r="I203" s="220"/>
      <c r="J203" s="221">
        <f>ROUND(I203*H203,2)</f>
        <v>0</v>
      </c>
      <c r="K203" s="217" t="s">
        <v>157</v>
      </c>
      <c r="L203" s="47"/>
      <c r="M203" s="222" t="s">
        <v>19</v>
      </c>
      <c r="N203" s="223" t="s">
        <v>46</v>
      </c>
      <c r="O203" s="87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6" t="s">
        <v>158</v>
      </c>
      <c r="AT203" s="226" t="s">
        <v>153</v>
      </c>
      <c r="AU203" s="226" t="s">
        <v>85</v>
      </c>
      <c r="AY203" s="20" t="s">
        <v>151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20" t="s">
        <v>83</v>
      </c>
      <c r="BK203" s="227">
        <f>ROUND(I203*H203,2)</f>
        <v>0</v>
      </c>
      <c r="BL203" s="20" t="s">
        <v>158</v>
      </c>
      <c r="BM203" s="226" t="s">
        <v>1496</v>
      </c>
    </row>
    <row r="204" s="2" customFormat="1">
      <c r="A204" s="41"/>
      <c r="B204" s="42"/>
      <c r="C204" s="43"/>
      <c r="D204" s="228" t="s">
        <v>160</v>
      </c>
      <c r="E204" s="43"/>
      <c r="F204" s="229" t="s">
        <v>1241</v>
      </c>
      <c r="G204" s="43"/>
      <c r="H204" s="43"/>
      <c r="I204" s="230"/>
      <c r="J204" s="43"/>
      <c r="K204" s="43"/>
      <c r="L204" s="47"/>
      <c r="M204" s="231"/>
      <c r="N204" s="232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160</v>
      </c>
      <c r="AU204" s="20" t="s">
        <v>85</v>
      </c>
    </row>
    <row r="205" s="2" customFormat="1" ht="24.15" customHeight="1">
      <c r="A205" s="41"/>
      <c r="B205" s="42"/>
      <c r="C205" s="215" t="s">
        <v>383</v>
      </c>
      <c r="D205" s="215" t="s">
        <v>153</v>
      </c>
      <c r="E205" s="216" t="s">
        <v>1244</v>
      </c>
      <c r="F205" s="217" t="s">
        <v>1245</v>
      </c>
      <c r="G205" s="218" t="s">
        <v>256</v>
      </c>
      <c r="H205" s="219">
        <v>159</v>
      </c>
      <c r="I205" s="220"/>
      <c r="J205" s="221">
        <f>ROUND(I205*H205,2)</f>
        <v>0</v>
      </c>
      <c r="K205" s="217" t="s">
        <v>157</v>
      </c>
      <c r="L205" s="47"/>
      <c r="M205" s="222" t="s">
        <v>19</v>
      </c>
      <c r="N205" s="223" t="s">
        <v>46</v>
      </c>
      <c r="O205" s="87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6" t="s">
        <v>158</v>
      </c>
      <c r="AT205" s="226" t="s">
        <v>153</v>
      </c>
      <c r="AU205" s="226" t="s">
        <v>85</v>
      </c>
      <c r="AY205" s="20" t="s">
        <v>151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20" t="s">
        <v>83</v>
      </c>
      <c r="BK205" s="227">
        <f>ROUND(I205*H205,2)</f>
        <v>0</v>
      </c>
      <c r="BL205" s="20" t="s">
        <v>158</v>
      </c>
      <c r="BM205" s="226" t="s">
        <v>1497</v>
      </c>
    </row>
    <row r="206" s="2" customFormat="1">
      <c r="A206" s="41"/>
      <c r="B206" s="42"/>
      <c r="C206" s="43"/>
      <c r="D206" s="228" t="s">
        <v>160</v>
      </c>
      <c r="E206" s="43"/>
      <c r="F206" s="229" t="s">
        <v>1247</v>
      </c>
      <c r="G206" s="43"/>
      <c r="H206" s="43"/>
      <c r="I206" s="230"/>
      <c r="J206" s="43"/>
      <c r="K206" s="43"/>
      <c r="L206" s="47"/>
      <c r="M206" s="231"/>
      <c r="N206" s="232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160</v>
      </c>
      <c r="AU206" s="20" t="s">
        <v>85</v>
      </c>
    </row>
    <row r="207" s="2" customFormat="1" ht="44.25" customHeight="1">
      <c r="A207" s="41"/>
      <c r="B207" s="42"/>
      <c r="C207" s="215" t="s">
        <v>393</v>
      </c>
      <c r="D207" s="215" t="s">
        <v>153</v>
      </c>
      <c r="E207" s="216" t="s">
        <v>1248</v>
      </c>
      <c r="F207" s="217" t="s">
        <v>1249</v>
      </c>
      <c r="G207" s="218" t="s">
        <v>256</v>
      </c>
      <c r="H207" s="219">
        <v>159</v>
      </c>
      <c r="I207" s="220"/>
      <c r="J207" s="221">
        <f>ROUND(I207*H207,2)</f>
        <v>0</v>
      </c>
      <c r="K207" s="217" t="s">
        <v>157</v>
      </c>
      <c r="L207" s="47"/>
      <c r="M207" s="222" t="s">
        <v>19</v>
      </c>
      <c r="N207" s="223" t="s">
        <v>46</v>
      </c>
      <c r="O207" s="87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158</v>
      </c>
      <c r="AT207" s="226" t="s">
        <v>153</v>
      </c>
      <c r="AU207" s="226" t="s">
        <v>85</v>
      </c>
      <c r="AY207" s="20" t="s">
        <v>151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83</v>
      </c>
      <c r="BK207" s="227">
        <f>ROUND(I207*H207,2)</f>
        <v>0</v>
      </c>
      <c r="BL207" s="20" t="s">
        <v>158</v>
      </c>
      <c r="BM207" s="226" t="s">
        <v>1498</v>
      </c>
    </row>
    <row r="208" s="2" customFormat="1">
      <c r="A208" s="41"/>
      <c r="B208" s="42"/>
      <c r="C208" s="43"/>
      <c r="D208" s="228" t="s">
        <v>160</v>
      </c>
      <c r="E208" s="43"/>
      <c r="F208" s="229" t="s">
        <v>1251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160</v>
      </c>
      <c r="AU208" s="20" t="s">
        <v>85</v>
      </c>
    </row>
    <row r="209" s="13" customFormat="1">
      <c r="A209" s="13"/>
      <c r="B209" s="233"/>
      <c r="C209" s="234"/>
      <c r="D209" s="235" t="s">
        <v>173</v>
      </c>
      <c r="E209" s="236" t="s">
        <v>19</v>
      </c>
      <c r="F209" s="237" t="s">
        <v>1494</v>
      </c>
      <c r="G209" s="234"/>
      <c r="H209" s="238">
        <v>139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173</v>
      </c>
      <c r="AU209" s="244" t="s">
        <v>85</v>
      </c>
      <c r="AV209" s="13" t="s">
        <v>85</v>
      </c>
      <c r="AW209" s="13" t="s">
        <v>36</v>
      </c>
      <c r="AX209" s="13" t="s">
        <v>75</v>
      </c>
      <c r="AY209" s="244" t="s">
        <v>151</v>
      </c>
    </row>
    <row r="210" s="13" customFormat="1">
      <c r="A210" s="13"/>
      <c r="B210" s="233"/>
      <c r="C210" s="234"/>
      <c r="D210" s="235" t="s">
        <v>173</v>
      </c>
      <c r="E210" s="236" t="s">
        <v>19</v>
      </c>
      <c r="F210" s="237" t="s">
        <v>1499</v>
      </c>
      <c r="G210" s="234"/>
      <c r="H210" s="238">
        <v>20</v>
      </c>
      <c r="I210" s="239"/>
      <c r="J210" s="234"/>
      <c r="K210" s="234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173</v>
      </c>
      <c r="AU210" s="244" t="s">
        <v>85</v>
      </c>
      <c r="AV210" s="13" t="s">
        <v>85</v>
      </c>
      <c r="AW210" s="13" t="s">
        <v>36</v>
      </c>
      <c r="AX210" s="13" t="s">
        <v>75</v>
      </c>
      <c r="AY210" s="244" t="s">
        <v>151</v>
      </c>
    </row>
    <row r="211" s="14" customFormat="1">
      <c r="A211" s="14"/>
      <c r="B211" s="245"/>
      <c r="C211" s="246"/>
      <c r="D211" s="235" t="s">
        <v>173</v>
      </c>
      <c r="E211" s="247" t="s">
        <v>19</v>
      </c>
      <c r="F211" s="248" t="s">
        <v>177</v>
      </c>
      <c r="G211" s="246"/>
      <c r="H211" s="249">
        <v>159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173</v>
      </c>
      <c r="AU211" s="255" t="s">
        <v>85</v>
      </c>
      <c r="AV211" s="14" t="s">
        <v>158</v>
      </c>
      <c r="AW211" s="14" t="s">
        <v>36</v>
      </c>
      <c r="AX211" s="14" t="s">
        <v>83</v>
      </c>
      <c r="AY211" s="255" t="s">
        <v>151</v>
      </c>
    </row>
    <row r="212" s="2" customFormat="1" ht="55.5" customHeight="1">
      <c r="A212" s="41"/>
      <c r="B212" s="42"/>
      <c r="C212" s="215" t="s">
        <v>399</v>
      </c>
      <c r="D212" s="215" t="s">
        <v>153</v>
      </c>
      <c r="E212" s="216" t="s">
        <v>1500</v>
      </c>
      <c r="F212" s="217" t="s">
        <v>1501</v>
      </c>
      <c r="G212" s="218" t="s">
        <v>256</v>
      </c>
      <c r="H212" s="219">
        <v>6</v>
      </c>
      <c r="I212" s="220"/>
      <c r="J212" s="221">
        <f>ROUND(I212*H212,2)</f>
        <v>0</v>
      </c>
      <c r="K212" s="217" t="s">
        <v>157</v>
      </c>
      <c r="L212" s="47"/>
      <c r="M212" s="222" t="s">
        <v>19</v>
      </c>
      <c r="N212" s="223" t="s">
        <v>46</v>
      </c>
      <c r="O212" s="87"/>
      <c r="P212" s="224">
        <f>O212*H212</f>
        <v>0</v>
      </c>
      <c r="Q212" s="224">
        <v>0.19536000000000001</v>
      </c>
      <c r="R212" s="224">
        <f>Q212*H212</f>
        <v>1.1721600000000001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158</v>
      </c>
      <c r="AT212" s="226" t="s">
        <v>153</v>
      </c>
      <c r="AU212" s="226" t="s">
        <v>85</v>
      </c>
      <c r="AY212" s="20" t="s">
        <v>151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20" t="s">
        <v>83</v>
      </c>
      <c r="BK212" s="227">
        <f>ROUND(I212*H212,2)</f>
        <v>0</v>
      </c>
      <c r="BL212" s="20" t="s">
        <v>158</v>
      </c>
      <c r="BM212" s="226" t="s">
        <v>1502</v>
      </c>
    </row>
    <row r="213" s="2" customFormat="1">
      <c r="A213" s="41"/>
      <c r="B213" s="42"/>
      <c r="C213" s="43"/>
      <c r="D213" s="228" t="s">
        <v>160</v>
      </c>
      <c r="E213" s="43"/>
      <c r="F213" s="229" t="s">
        <v>1503</v>
      </c>
      <c r="G213" s="43"/>
      <c r="H213" s="43"/>
      <c r="I213" s="230"/>
      <c r="J213" s="43"/>
      <c r="K213" s="43"/>
      <c r="L213" s="47"/>
      <c r="M213" s="231"/>
      <c r="N213" s="232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160</v>
      </c>
      <c r="AU213" s="20" t="s">
        <v>85</v>
      </c>
    </row>
    <row r="214" s="13" customFormat="1">
      <c r="A214" s="13"/>
      <c r="B214" s="233"/>
      <c r="C214" s="234"/>
      <c r="D214" s="235" t="s">
        <v>173</v>
      </c>
      <c r="E214" s="236" t="s">
        <v>19</v>
      </c>
      <c r="F214" s="237" t="s">
        <v>1475</v>
      </c>
      <c r="G214" s="234"/>
      <c r="H214" s="238">
        <v>6</v>
      </c>
      <c r="I214" s="239"/>
      <c r="J214" s="234"/>
      <c r="K214" s="234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173</v>
      </c>
      <c r="AU214" s="244" t="s">
        <v>85</v>
      </c>
      <c r="AV214" s="13" t="s">
        <v>85</v>
      </c>
      <c r="AW214" s="13" t="s">
        <v>36</v>
      </c>
      <c r="AX214" s="13" t="s">
        <v>83</v>
      </c>
      <c r="AY214" s="244" t="s">
        <v>151</v>
      </c>
    </row>
    <row r="215" s="2" customFormat="1" ht="24.15" customHeight="1">
      <c r="A215" s="41"/>
      <c r="B215" s="42"/>
      <c r="C215" s="267" t="s">
        <v>404</v>
      </c>
      <c r="D215" s="267" t="s">
        <v>363</v>
      </c>
      <c r="E215" s="268" t="s">
        <v>1504</v>
      </c>
      <c r="F215" s="269" t="s">
        <v>1505</v>
      </c>
      <c r="G215" s="270" t="s">
        <v>256</v>
      </c>
      <c r="H215" s="271">
        <v>6.0599999999999996</v>
      </c>
      <c r="I215" s="272"/>
      <c r="J215" s="273">
        <f>ROUND(I215*H215,2)</f>
        <v>0</v>
      </c>
      <c r="K215" s="269" t="s">
        <v>19</v>
      </c>
      <c r="L215" s="274"/>
      <c r="M215" s="275" t="s">
        <v>19</v>
      </c>
      <c r="N215" s="276" t="s">
        <v>46</v>
      </c>
      <c r="O215" s="87"/>
      <c r="P215" s="224">
        <f>O215*H215</f>
        <v>0</v>
      </c>
      <c r="Q215" s="224">
        <v>0.41699999999999998</v>
      </c>
      <c r="R215" s="224">
        <f>Q215*H215</f>
        <v>2.5270199999999998</v>
      </c>
      <c r="S215" s="224">
        <v>0</v>
      </c>
      <c r="T215" s="225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6" t="s">
        <v>204</v>
      </c>
      <c r="AT215" s="226" t="s">
        <v>363</v>
      </c>
      <c r="AU215" s="226" t="s">
        <v>85</v>
      </c>
      <c r="AY215" s="20" t="s">
        <v>151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20" t="s">
        <v>83</v>
      </c>
      <c r="BK215" s="227">
        <f>ROUND(I215*H215,2)</f>
        <v>0</v>
      </c>
      <c r="BL215" s="20" t="s">
        <v>158</v>
      </c>
      <c r="BM215" s="226" t="s">
        <v>1506</v>
      </c>
    </row>
    <row r="216" s="13" customFormat="1">
      <c r="A216" s="13"/>
      <c r="B216" s="233"/>
      <c r="C216" s="234"/>
      <c r="D216" s="235" t="s">
        <v>173</v>
      </c>
      <c r="E216" s="234"/>
      <c r="F216" s="237" t="s">
        <v>1507</v>
      </c>
      <c r="G216" s="234"/>
      <c r="H216" s="238">
        <v>6.0599999999999996</v>
      </c>
      <c r="I216" s="239"/>
      <c r="J216" s="234"/>
      <c r="K216" s="234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173</v>
      </c>
      <c r="AU216" s="244" t="s">
        <v>85</v>
      </c>
      <c r="AV216" s="13" t="s">
        <v>85</v>
      </c>
      <c r="AW216" s="13" t="s">
        <v>4</v>
      </c>
      <c r="AX216" s="13" t="s">
        <v>83</v>
      </c>
      <c r="AY216" s="244" t="s">
        <v>151</v>
      </c>
    </row>
    <row r="217" s="12" customFormat="1" ht="22.8" customHeight="1">
      <c r="A217" s="12"/>
      <c r="B217" s="199"/>
      <c r="C217" s="200"/>
      <c r="D217" s="201" t="s">
        <v>74</v>
      </c>
      <c r="E217" s="213" t="s">
        <v>204</v>
      </c>
      <c r="F217" s="213" t="s">
        <v>483</v>
      </c>
      <c r="G217" s="200"/>
      <c r="H217" s="200"/>
      <c r="I217" s="203"/>
      <c r="J217" s="214">
        <f>BK217</f>
        <v>0</v>
      </c>
      <c r="K217" s="200"/>
      <c r="L217" s="205"/>
      <c r="M217" s="206"/>
      <c r="N217" s="207"/>
      <c r="O217" s="207"/>
      <c r="P217" s="208">
        <f>SUM(P218:P220)</f>
        <v>0</v>
      </c>
      <c r="Q217" s="207"/>
      <c r="R217" s="208">
        <f>SUM(R218:R220)</f>
        <v>0.42080000000000001</v>
      </c>
      <c r="S217" s="207"/>
      <c r="T217" s="209">
        <f>SUM(T218:T220)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0" t="s">
        <v>83</v>
      </c>
      <c r="AT217" s="211" t="s">
        <v>74</v>
      </c>
      <c r="AU217" s="211" t="s">
        <v>83</v>
      </c>
      <c r="AY217" s="210" t="s">
        <v>151</v>
      </c>
      <c r="BK217" s="212">
        <f>SUM(BK218:BK220)</f>
        <v>0</v>
      </c>
    </row>
    <row r="218" s="2" customFormat="1" ht="24.15" customHeight="1">
      <c r="A218" s="41"/>
      <c r="B218" s="42"/>
      <c r="C218" s="215" t="s">
        <v>411</v>
      </c>
      <c r="D218" s="215" t="s">
        <v>153</v>
      </c>
      <c r="E218" s="216" t="s">
        <v>1508</v>
      </c>
      <c r="F218" s="217" t="s">
        <v>1509</v>
      </c>
      <c r="G218" s="218" t="s">
        <v>407</v>
      </c>
      <c r="H218" s="219">
        <v>1</v>
      </c>
      <c r="I218" s="220"/>
      <c r="J218" s="221">
        <f>ROUND(I218*H218,2)</f>
        <v>0</v>
      </c>
      <c r="K218" s="217" t="s">
        <v>577</v>
      </c>
      <c r="L218" s="47"/>
      <c r="M218" s="222" t="s">
        <v>19</v>
      </c>
      <c r="N218" s="223" t="s">
        <v>46</v>
      </c>
      <c r="O218" s="87"/>
      <c r="P218" s="224">
        <f>O218*H218</f>
        <v>0</v>
      </c>
      <c r="Q218" s="224">
        <v>0.42080000000000001</v>
      </c>
      <c r="R218" s="224">
        <f>Q218*H218</f>
        <v>0.42080000000000001</v>
      </c>
      <c r="S218" s="224">
        <v>0</v>
      </c>
      <c r="T218" s="225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6" t="s">
        <v>158</v>
      </c>
      <c r="AT218" s="226" t="s">
        <v>153</v>
      </c>
      <c r="AU218" s="226" t="s">
        <v>85</v>
      </c>
      <c r="AY218" s="20" t="s">
        <v>151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20" t="s">
        <v>83</v>
      </c>
      <c r="BK218" s="227">
        <f>ROUND(I218*H218,2)</f>
        <v>0</v>
      </c>
      <c r="BL218" s="20" t="s">
        <v>158</v>
      </c>
      <c r="BM218" s="226" t="s">
        <v>1510</v>
      </c>
    </row>
    <row r="219" s="2" customFormat="1">
      <c r="A219" s="41"/>
      <c r="B219" s="42"/>
      <c r="C219" s="43"/>
      <c r="D219" s="228" t="s">
        <v>160</v>
      </c>
      <c r="E219" s="43"/>
      <c r="F219" s="229" t="s">
        <v>1511</v>
      </c>
      <c r="G219" s="43"/>
      <c r="H219" s="43"/>
      <c r="I219" s="230"/>
      <c r="J219" s="43"/>
      <c r="K219" s="43"/>
      <c r="L219" s="47"/>
      <c r="M219" s="231"/>
      <c r="N219" s="232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160</v>
      </c>
      <c r="AU219" s="20" t="s">
        <v>85</v>
      </c>
    </row>
    <row r="220" s="13" customFormat="1">
      <c r="A220" s="13"/>
      <c r="B220" s="233"/>
      <c r="C220" s="234"/>
      <c r="D220" s="235" t="s">
        <v>173</v>
      </c>
      <c r="E220" s="236" t="s">
        <v>19</v>
      </c>
      <c r="F220" s="237" t="s">
        <v>1369</v>
      </c>
      <c r="G220" s="234"/>
      <c r="H220" s="238">
        <v>1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173</v>
      </c>
      <c r="AU220" s="244" t="s">
        <v>85</v>
      </c>
      <c r="AV220" s="13" t="s">
        <v>85</v>
      </c>
      <c r="AW220" s="13" t="s">
        <v>36</v>
      </c>
      <c r="AX220" s="13" t="s">
        <v>83</v>
      </c>
      <c r="AY220" s="244" t="s">
        <v>151</v>
      </c>
    </row>
    <row r="221" s="12" customFormat="1" ht="22.8" customHeight="1">
      <c r="A221" s="12"/>
      <c r="B221" s="199"/>
      <c r="C221" s="200"/>
      <c r="D221" s="201" t="s">
        <v>74</v>
      </c>
      <c r="E221" s="213" t="s">
        <v>211</v>
      </c>
      <c r="F221" s="213" t="s">
        <v>1277</v>
      </c>
      <c r="G221" s="200"/>
      <c r="H221" s="200"/>
      <c r="I221" s="203"/>
      <c r="J221" s="214">
        <f>BK221</f>
        <v>0</v>
      </c>
      <c r="K221" s="200"/>
      <c r="L221" s="205"/>
      <c r="M221" s="206"/>
      <c r="N221" s="207"/>
      <c r="O221" s="207"/>
      <c r="P221" s="208">
        <f>SUM(P222:P268)</f>
        <v>0</v>
      </c>
      <c r="Q221" s="207"/>
      <c r="R221" s="208">
        <f>SUM(R222:R268)</f>
        <v>64.982311179999996</v>
      </c>
      <c r="S221" s="207"/>
      <c r="T221" s="209">
        <f>SUM(T222:T268)</f>
        <v>0.40000000000000002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0" t="s">
        <v>83</v>
      </c>
      <c r="AT221" s="211" t="s">
        <v>74</v>
      </c>
      <c r="AU221" s="211" t="s">
        <v>83</v>
      </c>
      <c r="AY221" s="210" t="s">
        <v>151</v>
      </c>
      <c r="BK221" s="212">
        <f>SUM(BK222:BK268)</f>
        <v>0</v>
      </c>
    </row>
    <row r="222" s="2" customFormat="1" ht="24.15" customHeight="1">
      <c r="A222" s="41"/>
      <c r="B222" s="42"/>
      <c r="C222" s="215" t="s">
        <v>416</v>
      </c>
      <c r="D222" s="215" t="s">
        <v>153</v>
      </c>
      <c r="E222" s="216" t="s">
        <v>1512</v>
      </c>
      <c r="F222" s="217" t="s">
        <v>1513</v>
      </c>
      <c r="G222" s="218" t="s">
        <v>407</v>
      </c>
      <c r="H222" s="219">
        <v>2</v>
      </c>
      <c r="I222" s="220"/>
      <c r="J222" s="221">
        <f>ROUND(I222*H222,2)</f>
        <v>0</v>
      </c>
      <c r="K222" s="217" t="s">
        <v>157</v>
      </c>
      <c r="L222" s="47"/>
      <c r="M222" s="222" t="s">
        <v>19</v>
      </c>
      <c r="N222" s="223" t="s">
        <v>46</v>
      </c>
      <c r="O222" s="87"/>
      <c r="P222" s="224">
        <f>O222*H222</f>
        <v>0</v>
      </c>
      <c r="Q222" s="224">
        <v>0.00069999999999999999</v>
      </c>
      <c r="R222" s="224">
        <f>Q222*H222</f>
        <v>0.0014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158</v>
      </c>
      <c r="AT222" s="226" t="s">
        <v>153</v>
      </c>
      <c r="AU222" s="226" t="s">
        <v>85</v>
      </c>
      <c r="AY222" s="20" t="s">
        <v>151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20" t="s">
        <v>83</v>
      </c>
      <c r="BK222" s="227">
        <f>ROUND(I222*H222,2)</f>
        <v>0</v>
      </c>
      <c r="BL222" s="20" t="s">
        <v>158</v>
      </c>
      <c r="BM222" s="226" t="s">
        <v>1514</v>
      </c>
    </row>
    <row r="223" s="2" customFormat="1">
      <c r="A223" s="41"/>
      <c r="B223" s="42"/>
      <c r="C223" s="43"/>
      <c r="D223" s="228" t="s">
        <v>160</v>
      </c>
      <c r="E223" s="43"/>
      <c r="F223" s="229" t="s">
        <v>1515</v>
      </c>
      <c r="G223" s="43"/>
      <c r="H223" s="43"/>
      <c r="I223" s="230"/>
      <c r="J223" s="43"/>
      <c r="K223" s="43"/>
      <c r="L223" s="47"/>
      <c r="M223" s="231"/>
      <c r="N223" s="232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160</v>
      </c>
      <c r="AU223" s="20" t="s">
        <v>85</v>
      </c>
    </row>
    <row r="224" s="13" customFormat="1">
      <c r="A224" s="13"/>
      <c r="B224" s="233"/>
      <c r="C224" s="234"/>
      <c r="D224" s="235" t="s">
        <v>173</v>
      </c>
      <c r="E224" s="236" t="s">
        <v>19</v>
      </c>
      <c r="F224" s="237" t="s">
        <v>1516</v>
      </c>
      <c r="G224" s="234"/>
      <c r="H224" s="238">
        <v>2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173</v>
      </c>
      <c r="AU224" s="244" t="s">
        <v>85</v>
      </c>
      <c r="AV224" s="13" t="s">
        <v>85</v>
      </c>
      <c r="AW224" s="13" t="s">
        <v>36</v>
      </c>
      <c r="AX224" s="13" t="s">
        <v>83</v>
      </c>
      <c r="AY224" s="244" t="s">
        <v>151</v>
      </c>
    </row>
    <row r="225" s="2" customFormat="1" ht="16.5" customHeight="1">
      <c r="A225" s="41"/>
      <c r="B225" s="42"/>
      <c r="C225" s="267" t="s">
        <v>421</v>
      </c>
      <c r="D225" s="267" t="s">
        <v>363</v>
      </c>
      <c r="E225" s="268" t="s">
        <v>1517</v>
      </c>
      <c r="F225" s="269" t="s">
        <v>1518</v>
      </c>
      <c r="G225" s="270" t="s">
        <v>407</v>
      </c>
      <c r="H225" s="271">
        <v>1</v>
      </c>
      <c r="I225" s="272"/>
      <c r="J225" s="273">
        <f>ROUND(I225*H225,2)</f>
        <v>0</v>
      </c>
      <c r="K225" s="269" t="s">
        <v>157</v>
      </c>
      <c r="L225" s="274"/>
      <c r="M225" s="275" t="s">
        <v>19</v>
      </c>
      <c r="N225" s="276" t="s">
        <v>46</v>
      </c>
      <c r="O225" s="87"/>
      <c r="P225" s="224">
        <f>O225*H225</f>
        <v>0</v>
      </c>
      <c r="Q225" s="224">
        <v>0.0016999999999999999</v>
      </c>
      <c r="R225" s="224">
        <f>Q225*H225</f>
        <v>0.0016999999999999999</v>
      </c>
      <c r="S225" s="224">
        <v>0</v>
      </c>
      <c r="T225" s="225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6" t="s">
        <v>204</v>
      </c>
      <c r="AT225" s="226" t="s">
        <v>363</v>
      </c>
      <c r="AU225" s="226" t="s">
        <v>85</v>
      </c>
      <c r="AY225" s="20" t="s">
        <v>151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20" t="s">
        <v>83</v>
      </c>
      <c r="BK225" s="227">
        <f>ROUND(I225*H225,2)</f>
        <v>0</v>
      </c>
      <c r="BL225" s="20" t="s">
        <v>158</v>
      </c>
      <c r="BM225" s="226" t="s">
        <v>1519</v>
      </c>
    </row>
    <row r="226" s="13" customFormat="1">
      <c r="A226" s="13"/>
      <c r="B226" s="233"/>
      <c r="C226" s="234"/>
      <c r="D226" s="235" t="s">
        <v>173</v>
      </c>
      <c r="E226" s="236" t="s">
        <v>19</v>
      </c>
      <c r="F226" s="237" t="s">
        <v>1520</v>
      </c>
      <c r="G226" s="234"/>
      <c r="H226" s="238">
        <v>1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173</v>
      </c>
      <c r="AU226" s="244" t="s">
        <v>85</v>
      </c>
      <c r="AV226" s="13" t="s">
        <v>85</v>
      </c>
      <c r="AW226" s="13" t="s">
        <v>36</v>
      </c>
      <c r="AX226" s="13" t="s">
        <v>83</v>
      </c>
      <c r="AY226" s="244" t="s">
        <v>151</v>
      </c>
    </row>
    <row r="227" s="2" customFormat="1" ht="24.15" customHeight="1">
      <c r="A227" s="41"/>
      <c r="B227" s="42"/>
      <c r="C227" s="267" t="s">
        <v>426</v>
      </c>
      <c r="D227" s="267" t="s">
        <v>363</v>
      </c>
      <c r="E227" s="268" t="s">
        <v>1521</v>
      </c>
      <c r="F227" s="269" t="s">
        <v>1522</v>
      </c>
      <c r="G227" s="270" t="s">
        <v>407</v>
      </c>
      <c r="H227" s="271">
        <v>1</v>
      </c>
      <c r="I227" s="272"/>
      <c r="J227" s="273">
        <f>ROUND(I227*H227,2)</f>
        <v>0</v>
      </c>
      <c r="K227" s="269" t="s">
        <v>157</v>
      </c>
      <c r="L227" s="274"/>
      <c r="M227" s="275" t="s">
        <v>19</v>
      </c>
      <c r="N227" s="276" t="s">
        <v>46</v>
      </c>
      <c r="O227" s="87"/>
      <c r="P227" s="224">
        <f>O227*H227</f>
        <v>0</v>
      </c>
      <c r="Q227" s="224">
        <v>0.0012999999999999999</v>
      </c>
      <c r="R227" s="224">
        <f>Q227*H227</f>
        <v>0.0012999999999999999</v>
      </c>
      <c r="S227" s="224">
        <v>0</v>
      </c>
      <c r="T227" s="225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6" t="s">
        <v>204</v>
      </c>
      <c r="AT227" s="226" t="s">
        <v>363</v>
      </c>
      <c r="AU227" s="226" t="s">
        <v>85</v>
      </c>
      <c r="AY227" s="20" t="s">
        <v>151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20" t="s">
        <v>83</v>
      </c>
      <c r="BK227" s="227">
        <f>ROUND(I227*H227,2)</f>
        <v>0</v>
      </c>
      <c r="BL227" s="20" t="s">
        <v>158</v>
      </c>
      <c r="BM227" s="226" t="s">
        <v>1523</v>
      </c>
    </row>
    <row r="228" s="13" customFormat="1">
      <c r="A228" s="13"/>
      <c r="B228" s="233"/>
      <c r="C228" s="234"/>
      <c r="D228" s="235" t="s">
        <v>173</v>
      </c>
      <c r="E228" s="236" t="s">
        <v>19</v>
      </c>
      <c r="F228" s="237" t="s">
        <v>1524</v>
      </c>
      <c r="G228" s="234"/>
      <c r="H228" s="238">
        <v>1</v>
      </c>
      <c r="I228" s="239"/>
      <c r="J228" s="234"/>
      <c r="K228" s="234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173</v>
      </c>
      <c r="AU228" s="244" t="s">
        <v>85</v>
      </c>
      <c r="AV228" s="13" t="s">
        <v>85</v>
      </c>
      <c r="AW228" s="13" t="s">
        <v>36</v>
      </c>
      <c r="AX228" s="13" t="s">
        <v>83</v>
      </c>
      <c r="AY228" s="244" t="s">
        <v>151</v>
      </c>
    </row>
    <row r="229" s="2" customFormat="1" ht="24.15" customHeight="1">
      <c r="A229" s="41"/>
      <c r="B229" s="42"/>
      <c r="C229" s="215" t="s">
        <v>432</v>
      </c>
      <c r="D229" s="215" t="s">
        <v>153</v>
      </c>
      <c r="E229" s="216" t="s">
        <v>1525</v>
      </c>
      <c r="F229" s="217" t="s">
        <v>1526</v>
      </c>
      <c r="G229" s="218" t="s">
        <v>407</v>
      </c>
      <c r="H229" s="219">
        <v>1</v>
      </c>
      <c r="I229" s="220"/>
      <c r="J229" s="221">
        <f>ROUND(I229*H229,2)</f>
        <v>0</v>
      </c>
      <c r="K229" s="217" t="s">
        <v>157</v>
      </c>
      <c r="L229" s="47"/>
      <c r="M229" s="222" t="s">
        <v>19</v>
      </c>
      <c r="N229" s="223" t="s">
        <v>46</v>
      </c>
      <c r="O229" s="87"/>
      <c r="P229" s="224">
        <f>O229*H229</f>
        <v>0</v>
      </c>
      <c r="Q229" s="224">
        <v>0.11241</v>
      </c>
      <c r="R229" s="224">
        <f>Q229*H229</f>
        <v>0.11241</v>
      </c>
      <c r="S229" s="224">
        <v>0</v>
      </c>
      <c r="T229" s="225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6" t="s">
        <v>158</v>
      </c>
      <c r="AT229" s="226" t="s">
        <v>153</v>
      </c>
      <c r="AU229" s="226" t="s">
        <v>85</v>
      </c>
      <c r="AY229" s="20" t="s">
        <v>151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20" t="s">
        <v>83</v>
      </c>
      <c r="BK229" s="227">
        <f>ROUND(I229*H229,2)</f>
        <v>0</v>
      </c>
      <c r="BL229" s="20" t="s">
        <v>158</v>
      </c>
      <c r="BM229" s="226" t="s">
        <v>1527</v>
      </c>
    </row>
    <row r="230" s="2" customFormat="1">
      <c r="A230" s="41"/>
      <c r="B230" s="42"/>
      <c r="C230" s="43"/>
      <c r="D230" s="228" t="s">
        <v>160</v>
      </c>
      <c r="E230" s="43"/>
      <c r="F230" s="229" t="s">
        <v>1528</v>
      </c>
      <c r="G230" s="43"/>
      <c r="H230" s="43"/>
      <c r="I230" s="230"/>
      <c r="J230" s="43"/>
      <c r="K230" s="43"/>
      <c r="L230" s="47"/>
      <c r="M230" s="231"/>
      <c r="N230" s="232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160</v>
      </c>
      <c r="AU230" s="20" t="s">
        <v>85</v>
      </c>
    </row>
    <row r="231" s="13" customFormat="1">
      <c r="A231" s="13"/>
      <c r="B231" s="233"/>
      <c r="C231" s="234"/>
      <c r="D231" s="235" t="s">
        <v>173</v>
      </c>
      <c r="E231" s="236" t="s">
        <v>19</v>
      </c>
      <c r="F231" s="237" t="s">
        <v>1529</v>
      </c>
      <c r="G231" s="234"/>
      <c r="H231" s="238">
        <v>1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173</v>
      </c>
      <c r="AU231" s="244" t="s">
        <v>85</v>
      </c>
      <c r="AV231" s="13" t="s">
        <v>85</v>
      </c>
      <c r="AW231" s="13" t="s">
        <v>36</v>
      </c>
      <c r="AX231" s="13" t="s">
        <v>83</v>
      </c>
      <c r="AY231" s="244" t="s">
        <v>151</v>
      </c>
    </row>
    <row r="232" s="2" customFormat="1" ht="21.75" customHeight="1">
      <c r="A232" s="41"/>
      <c r="B232" s="42"/>
      <c r="C232" s="267" t="s">
        <v>440</v>
      </c>
      <c r="D232" s="267" t="s">
        <v>363</v>
      </c>
      <c r="E232" s="268" t="s">
        <v>1530</v>
      </c>
      <c r="F232" s="269" t="s">
        <v>1531</v>
      </c>
      <c r="G232" s="270" t="s">
        <v>407</v>
      </c>
      <c r="H232" s="271">
        <v>1</v>
      </c>
      <c r="I232" s="272"/>
      <c r="J232" s="273">
        <f>ROUND(I232*H232,2)</f>
        <v>0</v>
      </c>
      <c r="K232" s="269" t="s">
        <v>157</v>
      </c>
      <c r="L232" s="274"/>
      <c r="M232" s="275" t="s">
        <v>19</v>
      </c>
      <c r="N232" s="276" t="s">
        <v>46</v>
      </c>
      <c r="O232" s="87"/>
      <c r="P232" s="224">
        <f>O232*H232</f>
        <v>0</v>
      </c>
      <c r="Q232" s="224">
        <v>0.0061000000000000004</v>
      </c>
      <c r="R232" s="224">
        <f>Q232*H232</f>
        <v>0.0061000000000000004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204</v>
      </c>
      <c r="AT232" s="226" t="s">
        <v>363</v>
      </c>
      <c r="AU232" s="226" t="s">
        <v>85</v>
      </c>
      <c r="AY232" s="20" t="s">
        <v>151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83</v>
      </c>
      <c r="BK232" s="227">
        <f>ROUND(I232*H232,2)</f>
        <v>0</v>
      </c>
      <c r="BL232" s="20" t="s">
        <v>158</v>
      </c>
      <c r="BM232" s="226" t="s">
        <v>1532</v>
      </c>
    </row>
    <row r="233" s="2" customFormat="1" ht="37.8" customHeight="1">
      <c r="A233" s="41"/>
      <c r="B233" s="42"/>
      <c r="C233" s="215" t="s">
        <v>446</v>
      </c>
      <c r="D233" s="215" t="s">
        <v>153</v>
      </c>
      <c r="E233" s="216" t="s">
        <v>1533</v>
      </c>
      <c r="F233" s="217" t="s">
        <v>1534</v>
      </c>
      <c r="G233" s="218" t="s">
        <v>170</v>
      </c>
      <c r="H233" s="219">
        <v>53</v>
      </c>
      <c r="I233" s="220"/>
      <c r="J233" s="221">
        <f>ROUND(I233*H233,2)</f>
        <v>0</v>
      </c>
      <c r="K233" s="217" t="s">
        <v>19</v>
      </c>
      <c r="L233" s="47"/>
      <c r="M233" s="222" t="s">
        <v>19</v>
      </c>
      <c r="N233" s="223" t="s">
        <v>46</v>
      </c>
      <c r="O233" s="87"/>
      <c r="P233" s="224">
        <f>O233*H233</f>
        <v>0</v>
      </c>
      <c r="Q233" s="224">
        <v>0.10095</v>
      </c>
      <c r="R233" s="224">
        <f>Q233*H233</f>
        <v>5.3503499999999997</v>
      </c>
      <c r="S233" s="224">
        <v>0</v>
      </c>
      <c r="T233" s="22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6" t="s">
        <v>158</v>
      </c>
      <c r="AT233" s="226" t="s">
        <v>153</v>
      </c>
      <c r="AU233" s="226" t="s">
        <v>85</v>
      </c>
      <c r="AY233" s="20" t="s">
        <v>151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20" t="s">
        <v>83</v>
      </c>
      <c r="BK233" s="227">
        <f>ROUND(I233*H233,2)</f>
        <v>0</v>
      </c>
      <c r="BL233" s="20" t="s">
        <v>158</v>
      </c>
      <c r="BM233" s="226" t="s">
        <v>1535</v>
      </c>
    </row>
    <row r="234" s="13" customFormat="1">
      <c r="A234" s="13"/>
      <c r="B234" s="233"/>
      <c r="C234" s="234"/>
      <c r="D234" s="235" t="s">
        <v>173</v>
      </c>
      <c r="E234" s="236" t="s">
        <v>19</v>
      </c>
      <c r="F234" s="237" t="s">
        <v>1536</v>
      </c>
      <c r="G234" s="234"/>
      <c r="H234" s="238">
        <v>31</v>
      </c>
      <c r="I234" s="239"/>
      <c r="J234" s="234"/>
      <c r="K234" s="234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173</v>
      </c>
      <c r="AU234" s="244" t="s">
        <v>85</v>
      </c>
      <c r="AV234" s="13" t="s">
        <v>85</v>
      </c>
      <c r="AW234" s="13" t="s">
        <v>36</v>
      </c>
      <c r="AX234" s="13" t="s">
        <v>75</v>
      </c>
      <c r="AY234" s="244" t="s">
        <v>151</v>
      </c>
    </row>
    <row r="235" s="13" customFormat="1">
      <c r="A235" s="13"/>
      <c r="B235" s="233"/>
      <c r="C235" s="234"/>
      <c r="D235" s="235" t="s">
        <v>173</v>
      </c>
      <c r="E235" s="236" t="s">
        <v>19</v>
      </c>
      <c r="F235" s="237" t="s">
        <v>1537</v>
      </c>
      <c r="G235" s="234"/>
      <c r="H235" s="238">
        <v>22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173</v>
      </c>
      <c r="AU235" s="244" t="s">
        <v>85</v>
      </c>
      <c r="AV235" s="13" t="s">
        <v>85</v>
      </c>
      <c r="AW235" s="13" t="s">
        <v>36</v>
      </c>
      <c r="AX235" s="13" t="s">
        <v>75</v>
      </c>
      <c r="AY235" s="244" t="s">
        <v>151</v>
      </c>
    </row>
    <row r="236" s="14" customFormat="1">
      <c r="A236" s="14"/>
      <c r="B236" s="245"/>
      <c r="C236" s="246"/>
      <c r="D236" s="235" t="s">
        <v>173</v>
      </c>
      <c r="E236" s="247" t="s">
        <v>19</v>
      </c>
      <c r="F236" s="248" t="s">
        <v>177</v>
      </c>
      <c r="G236" s="246"/>
      <c r="H236" s="249">
        <v>53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173</v>
      </c>
      <c r="AU236" s="255" t="s">
        <v>85</v>
      </c>
      <c r="AV236" s="14" t="s">
        <v>158</v>
      </c>
      <c r="AW236" s="14" t="s">
        <v>36</v>
      </c>
      <c r="AX236" s="14" t="s">
        <v>83</v>
      </c>
      <c r="AY236" s="255" t="s">
        <v>151</v>
      </c>
    </row>
    <row r="237" s="2" customFormat="1" ht="21.75" customHeight="1">
      <c r="A237" s="41"/>
      <c r="B237" s="42"/>
      <c r="C237" s="267" t="s">
        <v>450</v>
      </c>
      <c r="D237" s="267" t="s">
        <v>363</v>
      </c>
      <c r="E237" s="268" t="s">
        <v>1538</v>
      </c>
      <c r="F237" s="269" t="s">
        <v>1539</v>
      </c>
      <c r="G237" s="270" t="s">
        <v>170</v>
      </c>
      <c r="H237" s="271">
        <v>54.060000000000002</v>
      </c>
      <c r="I237" s="272"/>
      <c r="J237" s="273">
        <f>ROUND(I237*H237,2)</f>
        <v>0</v>
      </c>
      <c r="K237" s="269" t="s">
        <v>157</v>
      </c>
      <c r="L237" s="274"/>
      <c r="M237" s="275" t="s">
        <v>19</v>
      </c>
      <c r="N237" s="276" t="s">
        <v>46</v>
      </c>
      <c r="O237" s="87"/>
      <c r="P237" s="224">
        <f>O237*H237</f>
        <v>0</v>
      </c>
      <c r="Q237" s="224">
        <v>0.048000000000000001</v>
      </c>
      <c r="R237" s="224">
        <f>Q237*H237</f>
        <v>2.5948800000000003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204</v>
      </c>
      <c r="AT237" s="226" t="s">
        <v>363</v>
      </c>
      <c r="AU237" s="226" t="s">
        <v>85</v>
      </c>
      <c r="AY237" s="20" t="s">
        <v>151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83</v>
      </c>
      <c r="BK237" s="227">
        <f>ROUND(I237*H237,2)</f>
        <v>0</v>
      </c>
      <c r="BL237" s="20" t="s">
        <v>158</v>
      </c>
      <c r="BM237" s="226" t="s">
        <v>1540</v>
      </c>
    </row>
    <row r="238" s="13" customFormat="1">
      <c r="A238" s="13"/>
      <c r="B238" s="233"/>
      <c r="C238" s="234"/>
      <c r="D238" s="235" t="s">
        <v>173</v>
      </c>
      <c r="E238" s="234"/>
      <c r="F238" s="237" t="s">
        <v>1541</v>
      </c>
      <c r="G238" s="234"/>
      <c r="H238" s="238">
        <v>54.060000000000002</v>
      </c>
      <c r="I238" s="239"/>
      <c r="J238" s="234"/>
      <c r="K238" s="234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173</v>
      </c>
      <c r="AU238" s="244" t="s">
        <v>85</v>
      </c>
      <c r="AV238" s="13" t="s">
        <v>85</v>
      </c>
      <c r="AW238" s="13" t="s">
        <v>4</v>
      </c>
      <c r="AX238" s="13" t="s">
        <v>83</v>
      </c>
      <c r="AY238" s="244" t="s">
        <v>151</v>
      </c>
    </row>
    <row r="239" s="2" customFormat="1" ht="37.8" customHeight="1">
      <c r="A239" s="41"/>
      <c r="B239" s="42"/>
      <c r="C239" s="215" t="s">
        <v>454</v>
      </c>
      <c r="D239" s="215" t="s">
        <v>153</v>
      </c>
      <c r="E239" s="216" t="s">
        <v>1542</v>
      </c>
      <c r="F239" s="217" t="s">
        <v>1543</v>
      </c>
      <c r="G239" s="218" t="s">
        <v>170</v>
      </c>
      <c r="H239" s="219">
        <v>41</v>
      </c>
      <c r="I239" s="220"/>
      <c r="J239" s="221">
        <f>ROUND(I239*H239,2)</f>
        <v>0</v>
      </c>
      <c r="K239" s="217" t="s">
        <v>157</v>
      </c>
      <c r="L239" s="47"/>
      <c r="M239" s="222" t="s">
        <v>19</v>
      </c>
      <c r="N239" s="223" t="s">
        <v>46</v>
      </c>
      <c r="O239" s="87"/>
      <c r="P239" s="224">
        <f>O239*H239</f>
        <v>0</v>
      </c>
      <c r="Q239" s="224">
        <v>1.0000000000000001E-05</v>
      </c>
      <c r="R239" s="224">
        <f>Q239*H239</f>
        <v>0.00041000000000000005</v>
      </c>
      <c r="S239" s="224">
        <v>0</v>
      </c>
      <c r="T239" s="225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6" t="s">
        <v>158</v>
      </c>
      <c r="AT239" s="226" t="s">
        <v>153</v>
      </c>
      <c r="AU239" s="226" t="s">
        <v>85</v>
      </c>
      <c r="AY239" s="20" t="s">
        <v>151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20" t="s">
        <v>83</v>
      </c>
      <c r="BK239" s="227">
        <f>ROUND(I239*H239,2)</f>
        <v>0</v>
      </c>
      <c r="BL239" s="20" t="s">
        <v>158</v>
      </c>
      <c r="BM239" s="226" t="s">
        <v>1544</v>
      </c>
    </row>
    <row r="240" s="2" customFormat="1">
      <c r="A240" s="41"/>
      <c r="B240" s="42"/>
      <c r="C240" s="43"/>
      <c r="D240" s="228" t="s">
        <v>160</v>
      </c>
      <c r="E240" s="43"/>
      <c r="F240" s="229" t="s">
        <v>1545</v>
      </c>
      <c r="G240" s="43"/>
      <c r="H240" s="43"/>
      <c r="I240" s="230"/>
      <c r="J240" s="43"/>
      <c r="K240" s="43"/>
      <c r="L240" s="47"/>
      <c r="M240" s="231"/>
      <c r="N240" s="232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160</v>
      </c>
      <c r="AU240" s="20" t="s">
        <v>85</v>
      </c>
    </row>
    <row r="241" s="2" customFormat="1" ht="55.5" customHeight="1">
      <c r="A241" s="41"/>
      <c r="B241" s="42"/>
      <c r="C241" s="215" t="s">
        <v>461</v>
      </c>
      <c r="D241" s="215" t="s">
        <v>153</v>
      </c>
      <c r="E241" s="216" t="s">
        <v>1546</v>
      </c>
      <c r="F241" s="217" t="s">
        <v>1547</v>
      </c>
      <c r="G241" s="218" t="s">
        <v>170</v>
      </c>
      <c r="H241" s="219">
        <v>41</v>
      </c>
      <c r="I241" s="220"/>
      <c r="J241" s="221">
        <f>ROUND(I241*H241,2)</f>
        <v>0</v>
      </c>
      <c r="K241" s="217" t="s">
        <v>157</v>
      </c>
      <c r="L241" s="47"/>
      <c r="M241" s="222" t="s">
        <v>19</v>
      </c>
      <c r="N241" s="223" t="s">
        <v>46</v>
      </c>
      <c r="O241" s="87"/>
      <c r="P241" s="224">
        <f>O241*H241</f>
        <v>0</v>
      </c>
      <c r="Q241" s="224">
        <v>0.00055000000000000003</v>
      </c>
      <c r="R241" s="224">
        <f>Q241*H241</f>
        <v>0.022550000000000001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158</v>
      </c>
      <c r="AT241" s="226" t="s">
        <v>153</v>
      </c>
      <c r="AU241" s="226" t="s">
        <v>85</v>
      </c>
      <c r="AY241" s="20" t="s">
        <v>151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83</v>
      </c>
      <c r="BK241" s="227">
        <f>ROUND(I241*H241,2)</f>
        <v>0</v>
      </c>
      <c r="BL241" s="20" t="s">
        <v>158</v>
      </c>
      <c r="BM241" s="226" t="s">
        <v>1548</v>
      </c>
    </row>
    <row r="242" s="2" customFormat="1">
      <c r="A242" s="41"/>
      <c r="B242" s="42"/>
      <c r="C242" s="43"/>
      <c r="D242" s="228" t="s">
        <v>160</v>
      </c>
      <c r="E242" s="43"/>
      <c r="F242" s="229" t="s">
        <v>1549</v>
      </c>
      <c r="G242" s="43"/>
      <c r="H242" s="43"/>
      <c r="I242" s="230"/>
      <c r="J242" s="43"/>
      <c r="K242" s="43"/>
      <c r="L242" s="47"/>
      <c r="M242" s="231"/>
      <c r="N242" s="232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160</v>
      </c>
      <c r="AU242" s="20" t="s">
        <v>85</v>
      </c>
    </row>
    <row r="243" s="2" customFormat="1">
      <c r="A243" s="41"/>
      <c r="B243" s="42"/>
      <c r="C243" s="43"/>
      <c r="D243" s="235" t="s">
        <v>409</v>
      </c>
      <c r="E243" s="43"/>
      <c r="F243" s="277" t="s">
        <v>1550</v>
      </c>
      <c r="G243" s="43"/>
      <c r="H243" s="43"/>
      <c r="I243" s="230"/>
      <c r="J243" s="43"/>
      <c r="K243" s="43"/>
      <c r="L243" s="47"/>
      <c r="M243" s="231"/>
      <c r="N243" s="232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409</v>
      </c>
      <c r="AU243" s="20" t="s">
        <v>85</v>
      </c>
    </row>
    <row r="244" s="2" customFormat="1" ht="37.8" customHeight="1">
      <c r="A244" s="41"/>
      <c r="B244" s="42"/>
      <c r="C244" s="215" t="s">
        <v>465</v>
      </c>
      <c r="D244" s="215" t="s">
        <v>153</v>
      </c>
      <c r="E244" s="216" t="s">
        <v>1551</v>
      </c>
      <c r="F244" s="217" t="s">
        <v>1552</v>
      </c>
      <c r="G244" s="218" t="s">
        <v>407</v>
      </c>
      <c r="H244" s="219">
        <v>5</v>
      </c>
      <c r="I244" s="220"/>
      <c r="J244" s="221">
        <f>ROUND(I244*H244,2)</f>
        <v>0</v>
      </c>
      <c r="K244" s="217" t="s">
        <v>157</v>
      </c>
      <c r="L244" s="47"/>
      <c r="M244" s="222" t="s">
        <v>19</v>
      </c>
      <c r="N244" s="223" t="s">
        <v>46</v>
      </c>
      <c r="O244" s="87"/>
      <c r="P244" s="224">
        <f>O244*H244</f>
        <v>0</v>
      </c>
      <c r="Q244" s="224">
        <v>6.2615499999999997</v>
      </c>
      <c r="R244" s="224">
        <f>Q244*H244</f>
        <v>31.307749999999999</v>
      </c>
      <c r="S244" s="224">
        <v>0</v>
      </c>
      <c r="T244" s="225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6" t="s">
        <v>158</v>
      </c>
      <c r="AT244" s="226" t="s">
        <v>153</v>
      </c>
      <c r="AU244" s="226" t="s">
        <v>85</v>
      </c>
      <c r="AY244" s="20" t="s">
        <v>151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20" t="s">
        <v>83</v>
      </c>
      <c r="BK244" s="227">
        <f>ROUND(I244*H244,2)</f>
        <v>0</v>
      </c>
      <c r="BL244" s="20" t="s">
        <v>158</v>
      </c>
      <c r="BM244" s="226" t="s">
        <v>1553</v>
      </c>
    </row>
    <row r="245" s="2" customFormat="1">
      <c r="A245" s="41"/>
      <c r="B245" s="42"/>
      <c r="C245" s="43"/>
      <c r="D245" s="228" t="s">
        <v>160</v>
      </c>
      <c r="E245" s="43"/>
      <c r="F245" s="229" t="s">
        <v>1554</v>
      </c>
      <c r="G245" s="43"/>
      <c r="H245" s="43"/>
      <c r="I245" s="230"/>
      <c r="J245" s="43"/>
      <c r="K245" s="43"/>
      <c r="L245" s="47"/>
      <c r="M245" s="231"/>
      <c r="N245" s="232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160</v>
      </c>
      <c r="AU245" s="20" t="s">
        <v>85</v>
      </c>
    </row>
    <row r="246" s="13" customFormat="1">
      <c r="A246" s="13"/>
      <c r="B246" s="233"/>
      <c r="C246" s="234"/>
      <c r="D246" s="235" t="s">
        <v>173</v>
      </c>
      <c r="E246" s="236" t="s">
        <v>19</v>
      </c>
      <c r="F246" s="237" t="s">
        <v>1555</v>
      </c>
      <c r="G246" s="234"/>
      <c r="H246" s="238">
        <v>5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173</v>
      </c>
      <c r="AU246" s="244" t="s">
        <v>85</v>
      </c>
      <c r="AV246" s="13" t="s">
        <v>85</v>
      </c>
      <c r="AW246" s="13" t="s">
        <v>36</v>
      </c>
      <c r="AX246" s="13" t="s">
        <v>83</v>
      </c>
      <c r="AY246" s="244" t="s">
        <v>151</v>
      </c>
    </row>
    <row r="247" s="2" customFormat="1" ht="24.15" customHeight="1">
      <c r="A247" s="41"/>
      <c r="B247" s="42"/>
      <c r="C247" s="215" t="s">
        <v>471</v>
      </c>
      <c r="D247" s="215" t="s">
        <v>153</v>
      </c>
      <c r="E247" s="216" t="s">
        <v>1556</v>
      </c>
      <c r="F247" s="217" t="s">
        <v>1557</v>
      </c>
      <c r="G247" s="218" t="s">
        <v>193</v>
      </c>
      <c r="H247" s="219">
        <v>10</v>
      </c>
      <c r="I247" s="220"/>
      <c r="J247" s="221">
        <f>ROUND(I247*H247,2)</f>
        <v>0</v>
      </c>
      <c r="K247" s="217" t="s">
        <v>157</v>
      </c>
      <c r="L247" s="47"/>
      <c r="M247" s="222" t="s">
        <v>19</v>
      </c>
      <c r="N247" s="223" t="s">
        <v>46</v>
      </c>
      <c r="O247" s="87"/>
      <c r="P247" s="224">
        <f>O247*H247</f>
        <v>0</v>
      </c>
      <c r="Q247" s="224">
        <v>2.5122499999999999</v>
      </c>
      <c r="R247" s="224">
        <f>Q247*H247</f>
        <v>25.122499999999999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158</v>
      </c>
      <c r="AT247" s="226" t="s">
        <v>153</v>
      </c>
      <c r="AU247" s="226" t="s">
        <v>85</v>
      </c>
      <c r="AY247" s="20" t="s">
        <v>151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83</v>
      </c>
      <c r="BK247" s="227">
        <f>ROUND(I247*H247,2)</f>
        <v>0</v>
      </c>
      <c r="BL247" s="20" t="s">
        <v>158</v>
      </c>
      <c r="BM247" s="226" t="s">
        <v>1558</v>
      </c>
    </row>
    <row r="248" s="2" customFormat="1">
      <c r="A248" s="41"/>
      <c r="B248" s="42"/>
      <c r="C248" s="43"/>
      <c r="D248" s="228" t="s">
        <v>160</v>
      </c>
      <c r="E248" s="43"/>
      <c r="F248" s="229" t="s">
        <v>1559</v>
      </c>
      <c r="G248" s="43"/>
      <c r="H248" s="43"/>
      <c r="I248" s="230"/>
      <c r="J248" s="43"/>
      <c r="K248" s="43"/>
      <c r="L248" s="47"/>
      <c r="M248" s="231"/>
      <c r="N248" s="232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160</v>
      </c>
      <c r="AU248" s="20" t="s">
        <v>85</v>
      </c>
    </row>
    <row r="249" s="13" customFormat="1">
      <c r="A249" s="13"/>
      <c r="B249" s="233"/>
      <c r="C249" s="234"/>
      <c r="D249" s="235" t="s">
        <v>173</v>
      </c>
      <c r="E249" s="236" t="s">
        <v>19</v>
      </c>
      <c r="F249" s="237" t="s">
        <v>1560</v>
      </c>
      <c r="G249" s="234"/>
      <c r="H249" s="238">
        <v>10</v>
      </c>
      <c r="I249" s="239"/>
      <c r="J249" s="234"/>
      <c r="K249" s="234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173</v>
      </c>
      <c r="AU249" s="244" t="s">
        <v>85</v>
      </c>
      <c r="AV249" s="13" t="s">
        <v>85</v>
      </c>
      <c r="AW249" s="13" t="s">
        <v>36</v>
      </c>
      <c r="AX249" s="13" t="s">
        <v>83</v>
      </c>
      <c r="AY249" s="244" t="s">
        <v>151</v>
      </c>
    </row>
    <row r="250" s="2" customFormat="1" ht="33" customHeight="1">
      <c r="A250" s="41"/>
      <c r="B250" s="42"/>
      <c r="C250" s="215" t="s">
        <v>477</v>
      </c>
      <c r="D250" s="215" t="s">
        <v>153</v>
      </c>
      <c r="E250" s="216" t="s">
        <v>1561</v>
      </c>
      <c r="F250" s="217" t="s">
        <v>1562</v>
      </c>
      <c r="G250" s="218" t="s">
        <v>170</v>
      </c>
      <c r="H250" s="219">
        <v>22.5</v>
      </c>
      <c r="I250" s="220"/>
      <c r="J250" s="221">
        <f>ROUND(I250*H250,2)</f>
        <v>0</v>
      </c>
      <c r="K250" s="217" t="s">
        <v>157</v>
      </c>
      <c r="L250" s="47"/>
      <c r="M250" s="222" t="s">
        <v>19</v>
      </c>
      <c r="N250" s="223" t="s">
        <v>46</v>
      </c>
      <c r="O250" s="87"/>
      <c r="P250" s="224">
        <f>O250*H250</f>
        <v>0</v>
      </c>
      <c r="Q250" s="224">
        <v>0</v>
      </c>
      <c r="R250" s="224">
        <f>Q250*H250</f>
        <v>0</v>
      </c>
      <c r="S250" s="224">
        <v>0</v>
      </c>
      <c r="T250" s="225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6" t="s">
        <v>158</v>
      </c>
      <c r="AT250" s="226" t="s">
        <v>153</v>
      </c>
      <c r="AU250" s="226" t="s">
        <v>85</v>
      </c>
      <c r="AY250" s="20" t="s">
        <v>151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20" t="s">
        <v>83</v>
      </c>
      <c r="BK250" s="227">
        <f>ROUND(I250*H250,2)</f>
        <v>0</v>
      </c>
      <c r="BL250" s="20" t="s">
        <v>158</v>
      </c>
      <c r="BM250" s="226" t="s">
        <v>1563</v>
      </c>
    </row>
    <row r="251" s="2" customFormat="1">
      <c r="A251" s="41"/>
      <c r="B251" s="42"/>
      <c r="C251" s="43"/>
      <c r="D251" s="228" t="s">
        <v>160</v>
      </c>
      <c r="E251" s="43"/>
      <c r="F251" s="229" t="s">
        <v>1564</v>
      </c>
      <c r="G251" s="43"/>
      <c r="H251" s="43"/>
      <c r="I251" s="230"/>
      <c r="J251" s="43"/>
      <c r="K251" s="43"/>
      <c r="L251" s="47"/>
      <c r="M251" s="231"/>
      <c r="N251" s="232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160</v>
      </c>
      <c r="AU251" s="20" t="s">
        <v>85</v>
      </c>
    </row>
    <row r="252" s="2" customFormat="1" ht="16.5" customHeight="1">
      <c r="A252" s="41"/>
      <c r="B252" s="42"/>
      <c r="C252" s="267" t="s">
        <v>484</v>
      </c>
      <c r="D252" s="267" t="s">
        <v>363</v>
      </c>
      <c r="E252" s="268" t="s">
        <v>1565</v>
      </c>
      <c r="F252" s="269" t="s">
        <v>1566</v>
      </c>
      <c r="G252" s="270" t="s">
        <v>170</v>
      </c>
      <c r="H252" s="271">
        <v>22.838000000000001</v>
      </c>
      <c r="I252" s="272"/>
      <c r="J252" s="273">
        <f>ROUND(I252*H252,2)</f>
        <v>0</v>
      </c>
      <c r="K252" s="269" t="s">
        <v>157</v>
      </c>
      <c r="L252" s="274"/>
      <c r="M252" s="275" t="s">
        <v>19</v>
      </c>
      <c r="N252" s="276" t="s">
        <v>46</v>
      </c>
      <c r="O252" s="87"/>
      <c r="P252" s="224">
        <f>O252*H252</f>
        <v>0</v>
      </c>
      <c r="Q252" s="224">
        <v>0.0086999999999999994</v>
      </c>
      <c r="R252" s="224">
        <f>Q252*H252</f>
        <v>0.1986906</v>
      </c>
      <c r="S252" s="224">
        <v>0</v>
      </c>
      <c r="T252" s="225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6" t="s">
        <v>204</v>
      </c>
      <c r="AT252" s="226" t="s">
        <v>363</v>
      </c>
      <c r="AU252" s="226" t="s">
        <v>85</v>
      </c>
      <c r="AY252" s="20" t="s">
        <v>151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0" t="s">
        <v>83</v>
      </c>
      <c r="BK252" s="227">
        <f>ROUND(I252*H252,2)</f>
        <v>0</v>
      </c>
      <c r="BL252" s="20" t="s">
        <v>158</v>
      </c>
      <c r="BM252" s="226" t="s">
        <v>1567</v>
      </c>
    </row>
    <row r="253" s="13" customFormat="1">
      <c r="A253" s="13"/>
      <c r="B253" s="233"/>
      <c r="C253" s="234"/>
      <c r="D253" s="235" t="s">
        <v>173</v>
      </c>
      <c r="E253" s="234"/>
      <c r="F253" s="237" t="s">
        <v>1568</v>
      </c>
      <c r="G253" s="234"/>
      <c r="H253" s="238">
        <v>22.838000000000001</v>
      </c>
      <c r="I253" s="239"/>
      <c r="J253" s="234"/>
      <c r="K253" s="234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173</v>
      </c>
      <c r="AU253" s="244" t="s">
        <v>85</v>
      </c>
      <c r="AV253" s="13" t="s">
        <v>85</v>
      </c>
      <c r="AW253" s="13" t="s">
        <v>4</v>
      </c>
      <c r="AX253" s="13" t="s">
        <v>83</v>
      </c>
      <c r="AY253" s="244" t="s">
        <v>151</v>
      </c>
    </row>
    <row r="254" s="2" customFormat="1" ht="21.75" customHeight="1">
      <c r="A254" s="41"/>
      <c r="B254" s="42"/>
      <c r="C254" s="215" t="s">
        <v>490</v>
      </c>
      <c r="D254" s="215" t="s">
        <v>153</v>
      </c>
      <c r="E254" s="216" t="s">
        <v>1569</v>
      </c>
      <c r="F254" s="217" t="s">
        <v>1570</v>
      </c>
      <c r="G254" s="218" t="s">
        <v>351</v>
      </c>
      <c r="H254" s="219">
        <v>0.25800000000000001</v>
      </c>
      <c r="I254" s="220"/>
      <c r="J254" s="221">
        <f>ROUND(I254*H254,2)</f>
        <v>0</v>
      </c>
      <c r="K254" s="217" t="s">
        <v>19</v>
      </c>
      <c r="L254" s="47"/>
      <c r="M254" s="222" t="s">
        <v>19</v>
      </c>
      <c r="N254" s="223" t="s">
        <v>46</v>
      </c>
      <c r="O254" s="87"/>
      <c r="P254" s="224">
        <f>O254*H254</f>
        <v>0</v>
      </c>
      <c r="Q254" s="224">
        <v>1.0160100000000001</v>
      </c>
      <c r="R254" s="224">
        <f>Q254*H254</f>
        <v>0.26213058</v>
      </c>
      <c r="S254" s="224">
        <v>0</v>
      </c>
      <c r="T254" s="225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6" t="s">
        <v>158</v>
      </c>
      <c r="AT254" s="226" t="s">
        <v>153</v>
      </c>
      <c r="AU254" s="226" t="s">
        <v>85</v>
      </c>
      <c r="AY254" s="20" t="s">
        <v>151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20" t="s">
        <v>83</v>
      </c>
      <c r="BK254" s="227">
        <f>ROUND(I254*H254,2)</f>
        <v>0</v>
      </c>
      <c r="BL254" s="20" t="s">
        <v>158</v>
      </c>
      <c r="BM254" s="226" t="s">
        <v>1571</v>
      </c>
    </row>
    <row r="255" s="13" customFormat="1">
      <c r="A255" s="13"/>
      <c r="B255" s="233"/>
      <c r="C255" s="234"/>
      <c r="D255" s="235" t="s">
        <v>173</v>
      </c>
      <c r="E255" s="236" t="s">
        <v>19</v>
      </c>
      <c r="F255" s="237" t="s">
        <v>1572</v>
      </c>
      <c r="G255" s="234"/>
      <c r="H255" s="238">
        <v>0.25800000000000001</v>
      </c>
      <c r="I255" s="239"/>
      <c r="J255" s="234"/>
      <c r="K255" s="234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173</v>
      </c>
      <c r="AU255" s="244" t="s">
        <v>85</v>
      </c>
      <c r="AV255" s="13" t="s">
        <v>85</v>
      </c>
      <c r="AW255" s="13" t="s">
        <v>36</v>
      </c>
      <c r="AX255" s="13" t="s">
        <v>83</v>
      </c>
      <c r="AY255" s="244" t="s">
        <v>151</v>
      </c>
    </row>
    <row r="256" s="2" customFormat="1" ht="37.8" customHeight="1">
      <c r="A256" s="41"/>
      <c r="B256" s="42"/>
      <c r="C256" s="215" t="s">
        <v>494</v>
      </c>
      <c r="D256" s="215" t="s">
        <v>153</v>
      </c>
      <c r="E256" s="216" t="s">
        <v>1573</v>
      </c>
      <c r="F256" s="217" t="s">
        <v>1574</v>
      </c>
      <c r="G256" s="218" t="s">
        <v>170</v>
      </c>
      <c r="H256" s="219">
        <v>41</v>
      </c>
      <c r="I256" s="220"/>
      <c r="J256" s="221">
        <f>ROUND(I256*H256,2)</f>
        <v>0</v>
      </c>
      <c r="K256" s="217" t="s">
        <v>157</v>
      </c>
      <c r="L256" s="47"/>
      <c r="M256" s="222" t="s">
        <v>19</v>
      </c>
      <c r="N256" s="223" t="s">
        <v>46</v>
      </c>
      <c r="O256" s="87"/>
      <c r="P256" s="224">
        <f>O256*H256</f>
        <v>0</v>
      </c>
      <c r="Q256" s="224">
        <v>0</v>
      </c>
      <c r="R256" s="224">
        <f>Q256*H256</f>
        <v>0</v>
      </c>
      <c r="S256" s="224">
        <v>0</v>
      </c>
      <c r="T256" s="225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6" t="s">
        <v>158</v>
      </c>
      <c r="AT256" s="226" t="s">
        <v>153</v>
      </c>
      <c r="AU256" s="226" t="s">
        <v>85</v>
      </c>
      <c r="AY256" s="20" t="s">
        <v>151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20" t="s">
        <v>83</v>
      </c>
      <c r="BK256" s="227">
        <f>ROUND(I256*H256,2)</f>
        <v>0</v>
      </c>
      <c r="BL256" s="20" t="s">
        <v>158</v>
      </c>
      <c r="BM256" s="226" t="s">
        <v>1575</v>
      </c>
    </row>
    <row r="257" s="2" customFormat="1">
      <c r="A257" s="41"/>
      <c r="B257" s="42"/>
      <c r="C257" s="43"/>
      <c r="D257" s="228" t="s">
        <v>160</v>
      </c>
      <c r="E257" s="43"/>
      <c r="F257" s="229" t="s">
        <v>1576</v>
      </c>
      <c r="G257" s="43"/>
      <c r="H257" s="43"/>
      <c r="I257" s="230"/>
      <c r="J257" s="43"/>
      <c r="K257" s="43"/>
      <c r="L257" s="47"/>
      <c r="M257" s="231"/>
      <c r="N257" s="232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160</v>
      </c>
      <c r="AU257" s="20" t="s">
        <v>85</v>
      </c>
    </row>
    <row r="258" s="2" customFormat="1" ht="24.15" customHeight="1">
      <c r="A258" s="41"/>
      <c r="B258" s="42"/>
      <c r="C258" s="215" t="s">
        <v>498</v>
      </c>
      <c r="D258" s="215" t="s">
        <v>153</v>
      </c>
      <c r="E258" s="216" t="s">
        <v>1299</v>
      </c>
      <c r="F258" s="217" t="s">
        <v>1300</v>
      </c>
      <c r="G258" s="218" t="s">
        <v>170</v>
      </c>
      <c r="H258" s="219">
        <v>41</v>
      </c>
      <c r="I258" s="220"/>
      <c r="J258" s="221">
        <f>ROUND(I258*H258,2)</f>
        <v>0</v>
      </c>
      <c r="K258" s="217" t="s">
        <v>157</v>
      </c>
      <c r="L258" s="47"/>
      <c r="M258" s="222" t="s">
        <v>19</v>
      </c>
      <c r="N258" s="223" t="s">
        <v>46</v>
      </c>
      <c r="O258" s="87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6" t="s">
        <v>158</v>
      </c>
      <c r="AT258" s="226" t="s">
        <v>153</v>
      </c>
      <c r="AU258" s="226" t="s">
        <v>85</v>
      </c>
      <c r="AY258" s="20" t="s">
        <v>151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20" t="s">
        <v>83</v>
      </c>
      <c r="BK258" s="227">
        <f>ROUND(I258*H258,2)</f>
        <v>0</v>
      </c>
      <c r="BL258" s="20" t="s">
        <v>158</v>
      </c>
      <c r="BM258" s="226" t="s">
        <v>1577</v>
      </c>
    </row>
    <row r="259" s="2" customFormat="1">
      <c r="A259" s="41"/>
      <c r="B259" s="42"/>
      <c r="C259" s="43"/>
      <c r="D259" s="228" t="s">
        <v>160</v>
      </c>
      <c r="E259" s="43"/>
      <c r="F259" s="229" t="s">
        <v>1302</v>
      </c>
      <c r="G259" s="43"/>
      <c r="H259" s="43"/>
      <c r="I259" s="230"/>
      <c r="J259" s="43"/>
      <c r="K259" s="43"/>
      <c r="L259" s="47"/>
      <c r="M259" s="231"/>
      <c r="N259" s="232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160</v>
      </c>
      <c r="AU259" s="20" t="s">
        <v>85</v>
      </c>
    </row>
    <row r="260" s="13" customFormat="1">
      <c r="A260" s="13"/>
      <c r="B260" s="233"/>
      <c r="C260" s="234"/>
      <c r="D260" s="235" t="s">
        <v>173</v>
      </c>
      <c r="E260" s="236" t="s">
        <v>19</v>
      </c>
      <c r="F260" s="237" t="s">
        <v>1364</v>
      </c>
      <c r="G260" s="234"/>
      <c r="H260" s="238">
        <v>20</v>
      </c>
      <c r="I260" s="239"/>
      <c r="J260" s="234"/>
      <c r="K260" s="234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173</v>
      </c>
      <c r="AU260" s="244" t="s">
        <v>85</v>
      </c>
      <c r="AV260" s="13" t="s">
        <v>85</v>
      </c>
      <c r="AW260" s="13" t="s">
        <v>36</v>
      </c>
      <c r="AX260" s="13" t="s">
        <v>75</v>
      </c>
      <c r="AY260" s="244" t="s">
        <v>151</v>
      </c>
    </row>
    <row r="261" s="13" customFormat="1">
      <c r="A261" s="13"/>
      <c r="B261" s="233"/>
      <c r="C261" s="234"/>
      <c r="D261" s="235" t="s">
        <v>173</v>
      </c>
      <c r="E261" s="236" t="s">
        <v>19</v>
      </c>
      <c r="F261" s="237" t="s">
        <v>1578</v>
      </c>
      <c r="G261" s="234"/>
      <c r="H261" s="238">
        <v>21</v>
      </c>
      <c r="I261" s="239"/>
      <c r="J261" s="234"/>
      <c r="K261" s="234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173</v>
      </c>
      <c r="AU261" s="244" t="s">
        <v>85</v>
      </c>
      <c r="AV261" s="13" t="s">
        <v>85</v>
      </c>
      <c r="AW261" s="13" t="s">
        <v>36</v>
      </c>
      <c r="AX261" s="13" t="s">
        <v>75</v>
      </c>
      <c r="AY261" s="244" t="s">
        <v>151</v>
      </c>
    </row>
    <row r="262" s="14" customFormat="1">
      <c r="A262" s="14"/>
      <c r="B262" s="245"/>
      <c r="C262" s="246"/>
      <c r="D262" s="235" t="s">
        <v>173</v>
      </c>
      <c r="E262" s="247" t="s">
        <v>19</v>
      </c>
      <c r="F262" s="248" t="s">
        <v>177</v>
      </c>
      <c r="G262" s="246"/>
      <c r="H262" s="249">
        <v>41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173</v>
      </c>
      <c r="AU262" s="255" t="s">
        <v>85</v>
      </c>
      <c r="AV262" s="14" t="s">
        <v>158</v>
      </c>
      <c r="AW262" s="14" t="s">
        <v>36</v>
      </c>
      <c r="AX262" s="14" t="s">
        <v>83</v>
      </c>
      <c r="AY262" s="255" t="s">
        <v>151</v>
      </c>
    </row>
    <row r="263" s="2" customFormat="1" ht="62.7" customHeight="1">
      <c r="A263" s="41"/>
      <c r="B263" s="42"/>
      <c r="C263" s="215" t="s">
        <v>502</v>
      </c>
      <c r="D263" s="215" t="s">
        <v>153</v>
      </c>
      <c r="E263" s="216" t="s">
        <v>1579</v>
      </c>
      <c r="F263" s="217" t="s">
        <v>1580</v>
      </c>
      <c r="G263" s="218" t="s">
        <v>256</v>
      </c>
      <c r="H263" s="219">
        <v>20</v>
      </c>
      <c r="I263" s="220"/>
      <c r="J263" s="221">
        <f>ROUND(I263*H263,2)</f>
        <v>0</v>
      </c>
      <c r="K263" s="217" t="s">
        <v>157</v>
      </c>
      <c r="L263" s="47"/>
      <c r="M263" s="222" t="s">
        <v>19</v>
      </c>
      <c r="N263" s="223" t="s">
        <v>46</v>
      </c>
      <c r="O263" s="87"/>
      <c r="P263" s="224">
        <f>O263*H263</f>
        <v>0</v>
      </c>
      <c r="Q263" s="224">
        <v>0</v>
      </c>
      <c r="R263" s="224">
        <f>Q263*H263</f>
        <v>0</v>
      </c>
      <c r="S263" s="224">
        <v>0.02</v>
      </c>
      <c r="T263" s="225">
        <f>S263*H263</f>
        <v>0.40000000000000002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158</v>
      </c>
      <c r="AT263" s="226" t="s">
        <v>153</v>
      </c>
      <c r="AU263" s="226" t="s">
        <v>85</v>
      </c>
      <c r="AY263" s="20" t="s">
        <v>151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0" t="s">
        <v>83</v>
      </c>
      <c r="BK263" s="227">
        <f>ROUND(I263*H263,2)</f>
        <v>0</v>
      </c>
      <c r="BL263" s="20" t="s">
        <v>158</v>
      </c>
      <c r="BM263" s="226" t="s">
        <v>1581</v>
      </c>
    </row>
    <row r="264" s="2" customFormat="1">
      <c r="A264" s="41"/>
      <c r="B264" s="42"/>
      <c r="C264" s="43"/>
      <c r="D264" s="228" t="s">
        <v>160</v>
      </c>
      <c r="E264" s="43"/>
      <c r="F264" s="229" t="s">
        <v>1582</v>
      </c>
      <c r="G264" s="43"/>
      <c r="H264" s="43"/>
      <c r="I264" s="230"/>
      <c r="J264" s="43"/>
      <c r="K264" s="43"/>
      <c r="L264" s="47"/>
      <c r="M264" s="231"/>
      <c r="N264" s="232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160</v>
      </c>
      <c r="AU264" s="20" t="s">
        <v>85</v>
      </c>
    </row>
    <row r="265" s="13" customFormat="1">
      <c r="A265" s="13"/>
      <c r="B265" s="233"/>
      <c r="C265" s="234"/>
      <c r="D265" s="235" t="s">
        <v>173</v>
      </c>
      <c r="E265" s="236" t="s">
        <v>19</v>
      </c>
      <c r="F265" s="237" t="s">
        <v>1583</v>
      </c>
      <c r="G265" s="234"/>
      <c r="H265" s="238">
        <v>20</v>
      </c>
      <c r="I265" s="239"/>
      <c r="J265" s="234"/>
      <c r="K265" s="234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173</v>
      </c>
      <c r="AU265" s="244" t="s">
        <v>85</v>
      </c>
      <c r="AV265" s="13" t="s">
        <v>85</v>
      </c>
      <c r="AW265" s="13" t="s">
        <v>36</v>
      </c>
      <c r="AX265" s="13" t="s">
        <v>75</v>
      </c>
      <c r="AY265" s="244" t="s">
        <v>151</v>
      </c>
    </row>
    <row r="266" s="14" customFormat="1">
      <c r="A266" s="14"/>
      <c r="B266" s="245"/>
      <c r="C266" s="246"/>
      <c r="D266" s="235" t="s">
        <v>173</v>
      </c>
      <c r="E266" s="247" t="s">
        <v>19</v>
      </c>
      <c r="F266" s="248" t="s">
        <v>1584</v>
      </c>
      <c r="G266" s="246"/>
      <c r="H266" s="249">
        <v>20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173</v>
      </c>
      <c r="AU266" s="255" t="s">
        <v>85</v>
      </c>
      <c r="AV266" s="14" t="s">
        <v>158</v>
      </c>
      <c r="AW266" s="14" t="s">
        <v>36</v>
      </c>
      <c r="AX266" s="14" t="s">
        <v>83</v>
      </c>
      <c r="AY266" s="255" t="s">
        <v>151</v>
      </c>
    </row>
    <row r="267" s="2" customFormat="1" ht="21.75" customHeight="1">
      <c r="A267" s="41"/>
      <c r="B267" s="42"/>
      <c r="C267" s="215" t="s">
        <v>506</v>
      </c>
      <c r="D267" s="215" t="s">
        <v>153</v>
      </c>
      <c r="E267" s="216" t="s">
        <v>1585</v>
      </c>
      <c r="F267" s="217" t="s">
        <v>1586</v>
      </c>
      <c r="G267" s="218" t="s">
        <v>407</v>
      </c>
      <c r="H267" s="219">
        <v>2</v>
      </c>
      <c r="I267" s="220"/>
      <c r="J267" s="221">
        <f>ROUND(I267*H267,2)</f>
        <v>0</v>
      </c>
      <c r="K267" s="217" t="s">
        <v>19</v>
      </c>
      <c r="L267" s="47"/>
      <c r="M267" s="222" t="s">
        <v>19</v>
      </c>
      <c r="N267" s="223" t="s">
        <v>46</v>
      </c>
      <c r="O267" s="87"/>
      <c r="P267" s="224">
        <f>O267*H267</f>
        <v>0</v>
      </c>
      <c r="Q267" s="224">
        <v>6.9999999999999994E-05</v>
      </c>
      <c r="R267" s="224">
        <f>Q267*H267</f>
        <v>0.00013999999999999999</v>
      </c>
      <c r="S267" s="224">
        <v>0</v>
      </c>
      <c r="T267" s="225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6" t="s">
        <v>158</v>
      </c>
      <c r="AT267" s="226" t="s">
        <v>153</v>
      </c>
      <c r="AU267" s="226" t="s">
        <v>85</v>
      </c>
      <c r="AY267" s="20" t="s">
        <v>151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20" t="s">
        <v>83</v>
      </c>
      <c r="BK267" s="227">
        <f>ROUND(I267*H267,2)</f>
        <v>0</v>
      </c>
      <c r="BL267" s="20" t="s">
        <v>158</v>
      </c>
      <c r="BM267" s="226" t="s">
        <v>1587</v>
      </c>
    </row>
    <row r="268" s="13" customFormat="1">
      <c r="A268" s="13"/>
      <c r="B268" s="233"/>
      <c r="C268" s="234"/>
      <c r="D268" s="235" t="s">
        <v>173</v>
      </c>
      <c r="E268" s="236" t="s">
        <v>19</v>
      </c>
      <c r="F268" s="237" t="s">
        <v>1588</v>
      </c>
      <c r="G268" s="234"/>
      <c r="H268" s="238">
        <v>2</v>
      </c>
      <c r="I268" s="239"/>
      <c r="J268" s="234"/>
      <c r="K268" s="234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173</v>
      </c>
      <c r="AU268" s="244" t="s">
        <v>85</v>
      </c>
      <c r="AV268" s="13" t="s">
        <v>85</v>
      </c>
      <c r="AW268" s="13" t="s">
        <v>36</v>
      </c>
      <c r="AX268" s="13" t="s">
        <v>83</v>
      </c>
      <c r="AY268" s="244" t="s">
        <v>151</v>
      </c>
    </row>
    <row r="269" s="12" customFormat="1" ht="22.8" customHeight="1">
      <c r="A269" s="12"/>
      <c r="B269" s="199"/>
      <c r="C269" s="200"/>
      <c r="D269" s="201" t="s">
        <v>74</v>
      </c>
      <c r="E269" s="213" t="s">
        <v>1329</v>
      </c>
      <c r="F269" s="213" t="s">
        <v>1330</v>
      </c>
      <c r="G269" s="200"/>
      <c r="H269" s="200"/>
      <c r="I269" s="203"/>
      <c r="J269" s="214">
        <f>BK269</f>
        <v>0</v>
      </c>
      <c r="K269" s="200"/>
      <c r="L269" s="205"/>
      <c r="M269" s="206"/>
      <c r="N269" s="207"/>
      <c r="O269" s="207"/>
      <c r="P269" s="208">
        <f>SUM(P270:P278)</f>
        <v>0</v>
      </c>
      <c r="Q269" s="207"/>
      <c r="R269" s="208">
        <f>SUM(R270:R278)</f>
        <v>0</v>
      </c>
      <c r="S269" s="207"/>
      <c r="T269" s="209">
        <f>SUM(T270:T278)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0" t="s">
        <v>83</v>
      </c>
      <c r="AT269" s="211" t="s">
        <v>74</v>
      </c>
      <c r="AU269" s="211" t="s">
        <v>83</v>
      </c>
      <c r="AY269" s="210" t="s">
        <v>151</v>
      </c>
      <c r="BK269" s="212">
        <f>SUM(BK270:BK278)</f>
        <v>0</v>
      </c>
    </row>
    <row r="270" s="2" customFormat="1" ht="37.8" customHeight="1">
      <c r="A270" s="41"/>
      <c r="B270" s="42"/>
      <c r="C270" s="215" t="s">
        <v>511</v>
      </c>
      <c r="D270" s="215" t="s">
        <v>153</v>
      </c>
      <c r="E270" s="216" t="s">
        <v>1331</v>
      </c>
      <c r="F270" s="217" t="s">
        <v>1332</v>
      </c>
      <c r="G270" s="218" t="s">
        <v>351</v>
      </c>
      <c r="H270" s="219">
        <v>2.2400000000000002</v>
      </c>
      <c r="I270" s="220"/>
      <c r="J270" s="221">
        <f>ROUND(I270*H270,2)</f>
        <v>0</v>
      </c>
      <c r="K270" s="217" t="s">
        <v>157</v>
      </c>
      <c r="L270" s="47"/>
      <c r="M270" s="222" t="s">
        <v>19</v>
      </c>
      <c r="N270" s="223" t="s">
        <v>46</v>
      </c>
      <c r="O270" s="87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158</v>
      </c>
      <c r="AT270" s="226" t="s">
        <v>153</v>
      </c>
      <c r="AU270" s="226" t="s">
        <v>85</v>
      </c>
      <c r="AY270" s="20" t="s">
        <v>151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83</v>
      </c>
      <c r="BK270" s="227">
        <f>ROUND(I270*H270,2)</f>
        <v>0</v>
      </c>
      <c r="BL270" s="20" t="s">
        <v>158</v>
      </c>
      <c r="BM270" s="226" t="s">
        <v>1589</v>
      </c>
    </row>
    <row r="271" s="2" customFormat="1">
      <c r="A271" s="41"/>
      <c r="B271" s="42"/>
      <c r="C271" s="43"/>
      <c r="D271" s="228" t="s">
        <v>160</v>
      </c>
      <c r="E271" s="43"/>
      <c r="F271" s="229" t="s">
        <v>1334</v>
      </c>
      <c r="G271" s="43"/>
      <c r="H271" s="43"/>
      <c r="I271" s="230"/>
      <c r="J271" s="43"/>
      <c r="K271" s="43"/>
      <c r="L271" s="47"/>
      <c r="M271" s="231"/>
      <c r="N271" s="232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160</v>
      </c>
      <c r="AU271" s="20" t="s">
        <v>85</v>
      </c>
    </row>
    <row r="272" s="2" customFormat="1" ht="49.05" customHeight="1">
      <c r="A272" s="41"/>
      <c r="B272" s="42"/>
      <c r="C272" s="215" t="s">
        <v>515</v>
      </c>
      <c r="D272" s="215" t="s">
        <v>153</v>
      </c>
      <c r="E272" s="216" t="s">
        <v>1335</v>
      </c>
      <c r="F272" s="217" t="s">
        <v>1336</v>
      </c>
      <c r="G272" s="218" t="s">
        <v>351</v>
      </c>
      <c r="H272" s="219">
        <v>20.16</v>
      </c>
      <c r="I272" s="220"/>
      <c r="J272" s="221">
        <f>ROUND(I272*H272,2)</f>
        <v>0</v>
      </c>
      <c r="K272" s="217" t="s">
        <v>157</v>
      </c>
      <c r="L272" s="47"/>
      <c r="M272" s="222" t="s">
        <v>19</v>
      </c>
      <c r="N272" s="223" t="s">
        <v>46</v>
      </c>
      <c r="O272" s="87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6" t="s">
        <v>158</v>
      </c>
      <c r="AT272" s="226" t="s">
        <v>153</v>
      </c>
      <c r="AU272" s="226" t="s">
        <v>85</v>
      </c>
      <c r="AY272" s="20" t="s">
        <v>151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20" t="s">
        <v>83</v>
      </c>
      <c r="BK272" s="227">
        <f>ROUND(I272*H272,2)</f>
        <v>0</v>
      </c>
      <c r="BL272" s="20" t="s">
        <v>158</v>
      </c>
      <c r="BM272" s="226" t="s">
        <v>1590</v>
      </c>
    </row>
    <row r="273" s="2" customFormat="1">
      <c r="A273" s="41"/>
      <c r="B273" s="42"/>
      <c r="C273" s="43"/>
      <c r="D273" s="228" t="s">
        <v>160</v>
      </c>
      <c r="E273" s="43"/>
      <c r="F273" s="229" t="s">
        <v>1338</v>
      </c>
      <c r="G273" s="43"/>
      <c r="H273" s="43"/>
      <c r="I273" s="230"/>
      <c r="J273" s="43"/>
      <c r="K273" s="43"/>
      <c r="L273" s="47"/>
      <c r="M273" s="231"/>
      <c r="N273" s="232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160</v>
      </c>
      <c r="AU273" s="20" t="s">
        <v>85</v>
      </c>
    </row>
    <row r="274" s="13" customFormat="1">
      <c r="A274" s="13"/>
      <c r="B274" s="233"/>
      <c r="C274" s="234"/>
      <c r="D274" s="235" t="s">
        <v>173</v>
      </c>
      <c r="E274" s="236" t="s">
        <v>19</v>
      </c>
      <c r="F274" s="237" t="s">
        <v>1591</v>
      </c>
      <c r="G274" s="234"/>
      <c r="H274" s="238">
        <v>20.16</v>
      </c>
      <c r="I274" s="239"/>
      <c r="J274" s="234"/>
      <c r="K274" s="234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173</v>
      </c>
      <c r="AU274" s="244" t="s">
        <v>85</v>
      </c>
      <c r="AV274" s="13" t="s">
        <v>85</v>
      </c>
      <c r="AW274" s="13" t="s">
        <v>36</v>
      </c>
      <c r="AX274" s="13" t="s">
        <v>83</v>
      </c>
      <c r="AY274" s="244" t="s">
        <v>151</v>
      </c>
    </row>
    <row r="275" s="2" customFormat="1" ht="44.25" customHeight="1">
      <c r="A275" s="41"/>
      <c r="B275" s="42"/>
      <c r="C275" s="215" t="s">
        <v>520</v>
      </c>
      <c r="D275" s="215" t="s">
        <v>153</v>
      </c>
      <c r="E275" s="216" t="s">
        <v>1346</v>
      </c>
      <c r="F275" s="217" t="s">
        <v>350</v>
      </c>
      <c r="G275" s="218" t="s">
        <v>351</v>
      </c>
      <c r="H275" s="219">
        <v>0.40000000000000002</v>
      </c>
      <c r="I275" s="220"/>
      <c r="J275" s="221">
        <f>ROUND(I275*H275,2)</f>
        <v>0</v>
      </c>
      <c r="K275" s="217" t="s">
        <v>157</v>
      </c>
      <c r="L275" s="47"/>
      <c r="M275" s="222" t="s">
        <v>19</v>
      </c>
      <c r="N275" s="223" t="s">
        <v>46</v>
      </c>
      <c r="O275" s="87"/>
      <c r="P275" s="224">
        <f>O275*H275</f>
        <v>0</v>
      </c>
      <c r="Q275" s="224">
        <v>0</v>
      </c>
      <c r="R275" s="224">
        <f>Q275*H275</f>
        <v>0</v>
      </c>
      <c r="S275" s="224">
        <v>0</v>
      </c>
      <c r="T275" s="225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6" t="s">
        <v>158</v>
      </c>
      <c r="AT275" s="226" t="s">
        <v>153</v>
      </c>
      <c r="AU275" s="226" t="s">
        <v>85</v>
      </c>
      <c r="AY275" s="20" t="s">
        <v>151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20" t="s">
        <v>83</v>
      </c>
      <c r="BK275" s="227">
        <f>ROUND(I275*H275,2)</f>
        <v>0</v>
      </c>
      <c r="BL275" s="20" t="s">
        <v>158</v>
      </c>
      <c r="BM275" s="226" t="s">
        <v>1592</v>
      </c>
    </row>
    <row r="276" s="2" customFormat="1">
      <c r="A276" s="41"/>
      <c r="B276" s="42"/>
      <c r="C276" s="43"/>
      <c r="D276" s="228" t="s">
        <v>160</v>
      </c>
      <c r="E276" s="43"/>
      <c r="F276" s="229" t="s">
        <v>1348</v>
      </c>
      <c r="G276" s="43"/>
      <c r="H276" s="43"/>
      <c r="I276" s="230"/>
      <c r="J276" s="43"/>
      <c r="K276" s="43"/>
      <c r="L276" s="47"/>
      <c r="M276" s="231"/>
      <c r="N276" s="232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160</v>
      </c>
      <c r="AU276" s="20" t="s">
        <v>85</v>
      </c>
    </row>
    <row r="277" s="2" customFormat="1" ht="44.25" customHeight="1">
      <c r="A277" s="41"/>
      <c r="B277" s="42"/>
      <c r="C277" s="215" t="s">
        <v>524</v>
      </c>
      <c r="D277" s="215" t="s">
        <v>153</v>
      </c>
      <c r="E277" s="216" t="s">
        <v>1350</v>
      </c>
      <c r="F277" s="217" t="s">
        <v>1351</v>
      </c>
      <c r="G277" s="218" t="s">
        <v>351</v>
      </c>
      <c r="H277" s="219">
        <v>1.8400000000000001</v>
      </c>
      <c r="I277" s="220"/>
      <c r="J277" s="221">
        <f>ROUND(I277*H277,2)</f>
        <v>0</v>
      </c>
      <c r="K277" s="217" t="s">
        <v>157</v>
      </c>
      <c r="L277" s="47"/>
      <c r="M277" s="222" t="s">
        <v>19</v>
      </c>
      <c r="N277" s="223" t="s">
        <v>46</v>
      </c>
      <c r="O277" s="87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6" t="s">
        <v>158</v>
      </c>
      <c r="AT277" s="226" t="s">
        <v>153</v>
      </c>
      <c r="AU277" s="226" t="s">
        <v>85</v>
      </c>
      <c r="AY277" s="20" t="s">
        <v>151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20" t="s">
        <v>83</v>
      </c>
      <c r="BK277" s="227">
        <f>ROUND(I277*H277,2)</f>
        <v>0</v>
      </c>
      <c r="BL277" s="20" t="s">
        <v>158</v>
      </c>
      <c r="BM277" s="226" t="s">
        <v>1593</v>
      </c>
    </row>
    <row r="278" s="2" customFormat="1">
      <c r="A278" s="41"/>
      <c r="B278" s="42"/>
      <c r="C278" s="43"/>
      <c r="D278" s="228" t="s">
        <v>160</v>
      </c>
      <c r="E278" s="43"/>
      <c r="F278" s="229" t="s">
        <v>1353</v>
      </c>
      <c r="G278" s="43"/>
      <c r="H278" s="43"/>
      <c r="I278" s="230"/>
      <c r="J278" s="43"/>
      <c r="K278" s="43"/>
      <c r="L278" s="47"/>
      <c r="M278" s="231"/>
      <c r="N278" s="232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160</v>
      </c>
      <c r="AU278" s="20" t="s">
        <v>85</v>
      </c>
    </row>
    <row r="279" s="12" customFormat="1" ht="22.8" customHeight="1">
      <c r="A279" s="12"/>
      <c r="B279" s="199"/>
      <c r="C279" s="200"/>
      <c r="D279" s="201" t="s">
        <v>74</v>
      </c>
      <c r="E279" s="213" t="s">
        <v>769</v>
      </c>
      <c r="F279" s="213" t="s">
        <v>770</v>
      </c>
      <c r="G279" s="200"/>
      <c r="H279" s="200"/>
      <c r="I279" s="203"/>
      <c r="J279" s="214">
        <f>BK279</f>
        <v>0</v>
      </c>
      <c r="K279" s="200"/>
      <c r="L279" s="205"/>
      <c r="M279" s="206"/>
      <c r="N279" s="207"/>
      <c r="O279" s="207"/>
      <c r="P279" s="208">
        <f>SUM(P280:P281)</f>
        <v>0</v>
      </c>
      <c r="Q279" s="207"/>
      <c r="R279" s="208">
        <f>SUM(R280:R281)</f>
        <v>0</v>
      </c>
      <c r="S279" s="207"/>
      <c r="T279" s="209">
        <f>SUM(T280:T281)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0" t="s">
        <v>83</v>
      </c>
      <c r="AT279" s="211" t="s">
        <v>74</v>
      </c>
      <c r="AU279" s="211" t="s">
        <v>83</v>
      </c>
      <c r="AY279" s="210" t="s">
        <v>151</v>
      </c>
      <c r="BK279" s="212">
        <f>SUM(BK280:BK281)</f>
        <v>0</v>
      </c>
    </row>
    <row r="280" s="2" customFormat="1" ht="44.25" customHeight="1">
      <c r="A280" s="41"/>
      <c r="B280" s="42"/>
      <c r="C280" s="215" t="s">
        <v>528</v>
      </c>
      <c r="D280" s="215" t="s">
        <v>153</v>
      </c>
      <c r="E280" s="216" t="s">
        <v>1355</v>
      </c>
      <c r="F280" s="217" t="s">
        <v>1356</v>
      </c>
      <c r="G280" s="218" t="s">
        <v>351</v>
      </c>
      <c r="H280" s="219">
        <v>238.71100000000001</v>
      </c>
      <c r="I280" s="220"/>
      <c r="J280" s="221">
        <f>ROUND(I280*H280,2)</f>
        <v>0</v>
      </c>
      <c r="K280" s="217" t="s">
        <v>157</v>
      </c>
      <c r="L280" s="47"/>
      <c r="M280" s="222" t="s">
        <v>19</v>
      </c>
      <c r="N280" s="223" t="s">
        <v>46</v>
      </c>
      <c r="O280" s="87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6" t="s">
        <v>158</v>
      </c>
      <c r="AT280" s="226" t="s">
        <v>153</v>
      </c>
      <c r="AU280" s="226" t="s">
        <v>85</v>
      </c>
      <c r="AY280" s="20" t="s">
        <v>151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20" t="s">
        <v>83</v>
      </c>
      <c r="BK280" s="227">
        <f>ROUND(I280*H280,2)</f>
        <v>0</v>
      </c>
      <c r="BL280" s="20" t="s">
        <v>158</v>
      </c>
      <c r="BM280" s="226" t="s">
        <v>1594</v>
      </c>
    </row>
    <row r="281" s="2" customFormat="1">
      <c r="A281" s="41"/>
      <c r="B281" s="42"/>
      <c r="C281" s="43"/>
      <c r="D281" s="228" t="s">
        <v>160</v>
      </c>
      <c r="E281" s="43"/>
      <c r="F281" s="229" t="s">
        <v>1358</v>
      </c>
      <c r="G281" s="43"/>
      <c r="H281" s="43"/>
      <c r="I281" s="230"/>
      <c r="J281" s="43"/>
      <c r="K281" s="43"/>
      <c r="L281" s="47"/>
      <c r="M281" s="278"/>
      <c r="N281" s="279"/>
      <c r="O281" s="280"/>
      <c r="P281" s="280"/>
      <c r="Q281" s="280"/>
      <c r="R281" s="280"/>
      <c r="S281" s="280"/>
      <c r="T281" s="281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160</v>
      </c>
      <c r="AU281" s="20" t="s">
        <v>85</v>
      </c>
    </row>
    <row r="282" s="2" customFormat="1" ht="6.96" customHeight="1">
      <c r="A282" s="41"/>
      <c r="B282" s="62"/>
      <c r="C282" s="63"/>
      <c r="D282" s="63"/>
      <c r="E282" s="63"/>
      <c r="F282" s="63"/>
      <c r="G282" s="63"/>
      <c r="H282" s="63"/>
      <c r="I282" s="63"/>
      <c r="J282" s="63"/>
      <c r="K282" s="63"/>
      <c r="L282" s="47"/>
      <c r="M282" s="41"/>
      <c r="O282" s="41"/>
      <c r="P282" s="41"/>
      <c r="Q282" s="41"/>
      <c r="R282" s="41"/>
      <c r="S282" s="41"/>
      <c r="T282" s="41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</row>
  </sheetData>
  <sheetProtection sheet="1" autoFilter="0" formatColumns="0" formatRows="0" objects="1" scenarios="1" spinCount="100000" saltValue="2wumZvopcz4ZA9Ummu+6+sxUPHxf1YoSm9bpjoRouRUE0lVs+kloHqtYuCxOjhFtc0Vxeeqohk8chz5ayPQk6A==" hashValue="AU55yO3nKUYE6lOxUv4gx8Esd5OHLaFBGoavDLZeC4R4ZHjIIFsMN5Lx0XU8WiMYeX9C8CB5Cai47DpjMnSS4w==" algorithmName="SHA-512" password="CC35"/>
  <autoFilter ref="C93:K28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8" r:id="rId1" display="https://podminky.urs.cz/item/CS_URS_2023_02/111251101"/>
    <hyperlink ref="F101" r:id="rId2" display="https://podminky.urs.cz/item/CS_URS_2023_02/112151353"/>
    <hyperlink ref="F104" r:id="rId3" display="https://podminky.urs.cz/item/CS_URS_2023_02/112201113"/>
    <hyperlink ref="F106" r:id="rId4" display="https://podminky.urs.cz/item/CS_URS_2023_02/113154122"/>
    <hyperlink ref="F111" r:id="rId5" display="https://podminky.urs.cz/item/CS_URS_2023_02/121151103"/>
    <hyperlink ref="F116" r:id="rId6" display="https://podminky.urs.cz/item/CS_URS_2023_02/122252203"/>
    <hyperlink ref="F121" r:id="rId7" display="https://podminky.urs.cz/item/CS_URS_2023_02/162201402"/>
    <hyperlink ref="F123" r:id="rId8" display="https://podminky.urs.cz/item/CS_URS_2023_02/162201412"/>
    <hyperlink ref="F125" r:id="rId9" display="https://podminky.urs.cz/item/CS_URS_2023_02/162201422"/>
    <hyperlink ref="F127" r:id="rId10" display="https://podminky.urs.cz/item/CS_URS_2023_02/162251102"/>
    <hyperlink ref="F130" r:id="rId11" display="https://podminky.urs.cz/item/CS_URS_2023_02/162301501"/>
    <hyperlink ref="F132" r:id="rId12" display="https://podminky.urs.cz/item/CS_URS_2023_02/162301932"/>
    <hyperlink ref="F135" r:id="rId13" display="https://podminky.urs.cz/item/CS_URS_2023_02/162301952"/>
    <hyperlink ref="F137" r:id="rId14" display="https://podminky.urs.cz/item/CS_URS_2023_02/162301972"/>
    <hyperlink ref="F139" r:id="rId15" display="https://podminky.urs.cz/item/CS_URS_2023_02/162751117"/>
    <hyperlink ref="F144" r:id="rId16" display="https://podminky.urs.cz/item/CS_URS_2023_02/167151101"/>
    <hyperlink ref="F147" r:id="rId17" display="https://podminky.urs.cz/item/CS_URS_2023_02/171201231"/>
    <hyperlink ref="F150" r:id="rId18" display="https://podminky.urs.cz/item/CS_URS_2023_02/171251201"/>
    <hyperlink ref="F152" r:id="rId19" display="https://podminky.urs.cz/item/CS_URS_2023_02/181351003"/>
    <hyperlink ref="F157" r:id="rId20" display="https://podminky.urs.cz/item/CS_URS_2023_02/181411141"/>
    <hyperlink ref="F161" r:id="rId21" display="https://podminky.urs.cz/item/CS_URS_2023_02/181951112"/>
    <hyperlink ref="F167" r:id="rId22" display="https://podminky.urs.cz/item/CS_URS_2023_02/213141111"/>
    <hyperlink ref="F174" r:id="rId23" display="https://podminky.urs.cz/item/CS_URS_2023_02/213311151"/>
    <hyperlink ref="F180" r:id="rId24" display="https://podminky.urs.cz/item/CS_URS_2023_02/451313511"/>
    <hyperlink ref="F183" r:id="rId25" display="https://podminky.urs.cz/item/CS_URS_2023_02/451573111"/>
    <hyperlink ref="F188" r:id="rId26" display="https://podminky.urs.cz/item/CS_URS_2023_02/464541111"/>
    <hyperlink ref="F192" r:id="rId27" display="https://podminky.urs.cz/item/CS_URS_2023_02/564861011"/>
    <hyperlink ref="F194" r:id="rId28" display="https://podminky.urs.cz/item/CS_URS_2023_02/564871011"/>
    <hyperlink ref="F197" r:id="rId29" display="https://podminky.urs.cz/item/CS_URS_2023_02/564910511"/>
    <hyperlink ref="F199" r:id="rId30" display="https://podminky.urs.cz/item/CS_URS_2023_02/565145111"/>
    <hyperlink ref="F202" r:id="rId31" display="https://podminky.urs.cz/item/CS_URS_2023_02/567122112"/>
    <hyperlink ref="F204" r:id="rId32" display="https://podminky.urs.cz/item/CS_URS_2023_02/573191111"/>
    <hyperlink ref="F206" r:id="rId33" display="https://podminky.urs.cz/item/CS_URS_2023_02/573231108"/>
    <hyperlink ref="F208" r:id="rId34" display="https://podminky.urs.cz/item/CS_URS_2023_02/577134111"/>
    <hyperlink ref="F213" r:id="rId35" display="https://podminky.urs.cz/item/CS_URS_2023_02/591141111"/>
    <hyperlink ref="F219" r:id="rId36" display="https://podminky.urs.cz/item/CS_URS_2023_01/899331111"/>
    <hyperlink ref="F223" r:id="rId37" display="https://podminky.urs.cz/item/CS_URS_2023_02/914111111"/>
    <hyperlink ref="F230" r:id="rId38" display="https://podminky.urs.cz/item/CS_URS_2023_02/914511112"/>
    <hyperlink ref="F240" r:id="rId39" display="https://podminky.urs.cz/item/CS_URS_2023_02/919112231"/>
    <hyperlink ref="F242" r:id="rId40" display="https://podminky.urs.cz/item/CS_URS_2023_02/919121231"/>
    <hyperlink ref="F245" r:id="rId41" display="https://podminky.urs.cz/item/CS_URS_2023_02/919411131"/>
    <hyperlink ref="F248" r:id="rId42" display="https://podminky.urs.cz/item/CS_URS_2023_02/919535556"/>
    <hyperlink ref="F251" r:id="rId43" display="https://podminky.urs.cz/item/CS_URS_2023_02/919551112"/>
    <hyperlink ref="F257" r:id="rId44" display="https://podminky.urs.cz/item/CS_URS_2023_02/919731121"/>
    <hyperlink ref="F259" r:id="rId45" display="https://podminky.urs.cz/item/CS_URS_2023_02/919735111"/>
    <hyperlink ref="F264" r:id="rId46" display="https://podminky.urs.cz/item/CS_URS_2023_02/938909331"/>
    <hyperlink ref="F271" r:id="rId47" display="https://podminky.urs.cz/item/CS_URS_2023_02/997221571"/>
    <hyperlink ref="F273" r:id="rId48" display="https://podminky.urs.cz/item/CS_URS_2023_02/997221579"/>
    <hyperlink ref="F276" r:id="rId49" display="https://podminky.urs.cz/item/CS_URS_2023_02/997221873"/>
    <hyperlink ref="F278" r:id="rId50" display="https://podminky.urs.cz/item/CS_URS_2023_02/997221875"/>
    <hyperlink ref="F281" r:id="rId51" display="https://podminky.urs.cz/item/CS_URS_2023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85</v>
      </c>
    </row>
    <row r="4" s="1" customFormat="1" ht="24.96" customHeight="1">
      <c r="B4" s="23"/>
      <c r="D4" s="143" t="s">
        <v>120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Splašková kanalizace Štěpánov s převedením odp. vod do Přelouče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121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1595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29. 8. 2023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27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28</v>
      </c>
      <c r="F15" s="41"/>
      <c r="G15" s="41"/>
      <c r="H15" s="41"/>
      <c r="I15" s="145" t="s">
        <v>29</v>
      </c>
      <c r="J15" s="136" t="s">
        <v>19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30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29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32</v>
      </c>
      <c r="E20" s="41"/>
      <c r="F20" s="41"/>
      <c r="G20" s="41"/>
      <c r="H20" s="41"/>
      <c r="I20" s="145" t="s">
        <v>26</v>
      </c>
      <c r="J20" s="136" t="s">
        <v>33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34</v>
      </c>
      <c r="F21" s="41"/>
      <c r="G21" s="41"/>
      <c r="H21" s="41"/>
      <c r="I21" s="145" t="s">
        <v>29</v>
      </c>
      <c r="J21" s="136" t="s">
        <v>35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37</v>
      </c>
      <c r="E23" s="41"/>
      <c r="F23" s="41"/>
      <c r="G23" s="41"/>
      <c r="H23" s="41"/>
      <c r="I23" s="145" t="s">
        <v>26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1596</v>
      </c>
      <c r="F24" s="41"/>
      <c r="G24" s="41"/>
      <c r="H24" s="41"/>
      <c r="I24" s="145" t="s">
        <v>29</v>
      </c>
      <c r="J24" s="136" t="s">
        <v>19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39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41</v>
      </c>
      <c r="E30" s="41"/>
      <c r="F30" s="41"/>
      <c r="G30" s="41"/>
      <c r="H30" s="41"/>
      <c r="I30" s="41"/>
      <c r="J30" s="156">
        <f>ROUND(J111,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43</v>
      </c>
      <c r="G32" s="41"/>
      <c r="H32" s="41"/>
      <c r="I32" s="157" t="s">
        <v>42</v>
      </c>
      <c r="J32" s="157" t="s">
        <v>44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45</v>
      </c>
      <c r="E33" s="145" t="s">
        <v>46</v>
      </c>
      <c r="F33" s="159">
        <f>ROUND((SUM(BE111:BE424)),  2)</f>
        <v>0</v>
      </c>
      <c r="G33" s="41"/>
      <c r="H33" s="41"/>
      <c r="I33" s="160">
        <v>0.20999999999999999</v>
      </c>
      <c r="J33" s="159">
        <f>ROUND(((SUM(BE111:BE424))*I33),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47</v>
      </c>
      <c r="F34" s="159">
        <f>ROUND((SUM(BF111:BF424)),  2)</f>
        <v>0</v>
      </c>
      <c r="G34" s="41"/>
      <c r="H34" s="41"/>
      <c r="I34" s="160">
        <v>0.12</v>
      </c>
      <c r="J34" s="159">
        <f>ROUND(((SUM(BF111:BF424))*I34),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48</v>
      </c>
      <c r="F35" s="159">
        <f>ROUND((SUM(BG111:BG424)),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49</v>
      </c>
      <c r="F36" s="159">
        <f>ROUND((SUM(BH111:BH424)),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50</v>
      </c>
      <c r="F37" s="159">
        <f>ROUND((SUM(BI111:BI424)),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51</v>
      </c>
      <c r="E39" s="163"/>
      <c r="F39" s="163"/>
      <c r="G39" s="164" t="s">
        <v>52</v>
      </c>
      <c r="H39" s="165" t="s">
        <v>53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123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72" t="str">
        <f>E7</f>
        <v>Splašková kanalizace Štěpánov s převedením odp. vod do Přelouče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121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04 - IO 04 - Elektro Štěpánov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k.ú. Klenovka, k.ú. Štěpánov</v>
      </c>
      <c r="G52" s="43"/>
      <c r="H52" s="43"/>
      <c r="I52" s="35" t="s">
        <v>23</v>
      </c>
      <c r="J52" s="75" t="str">
        <f>IF(J12="","",J12)</f>
        <v>29. 8. 2023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Město Přelouč, Československé armády 1665, Přelouč</v>
      </c>
      <c r="G54" s="43"/>
      <c r="H54" s="43"/>
      <c r="I54" s="35" t="s">
        <v>32</v>
      </c>
      <c r="J54" s="39" t="str">
        <f>E21</f>
        <v>IKKO Hradec Králové, s.r.o., Bratří Štefanů 238,HK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30</v>
      </c>
      <c r="D55" s="43"/>
      <c r="E55" s="43"/>
      <c r="F55" s="30" t="str">
        <f>IF(E18="","",E18)</f>
        <v>Vyplň údaj</v>
      </c>
      <c r="G55" s="43"/>
      <c r="H55" s="43"/>
      <c r="I55" s="35" t="s">
        <v>37</v>
      </c>
      <c r="J55" s="39" t="str">
        <f>E24</f>
        <v>L.Burianec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124</v>
      </c>
      <c r="D57" s="174"/>
      <c r="E57" s="174"/>
      <c r="F57" s="174"/>
      <c r="G57" s="174"/>
      <c r="H57" s="174"/>
      <c r="I57" s="174"/>
      <c r="J57" s="175" t="s">
        <v>125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73</v>
      </c>
      <c r="D59" s="43"/>
      <c r="E59" s="43"/>
      <c r="F59" s="43"/>
      <c r="G59" s="43"/>
      <c r="H59" s="43"/>
      <c r="I59" s="43"/>
      <c r="J59" s="105">
        <f>J111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126</v>
      </c>
    </row>
    <row r="60" s="9" customFormat="1" ht="24.96" customHeight="1">
      <c r="A60" s="9"/>
      <c r="B60" s="177"/>
      <c r="C60" s="178"/>
      <c r="D60" s="179" t="s">
        <v>1597</v>
      </c>
      <c r="E60" s="180"/>
      <c r="F60" s="180"/>
      <c r="G60" s="180"/>
      <c r="H60" s="180"/>
      <c r="I60" s="180"/>
      <c r="J60" s="181">
        <f>J112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1598</v>
      </c>
      <c r="E61" s="185"/>
      <c r="F61" s="185"/>
      <c r="G61" s="185"/>
      <c r="H61" s="185"/>
      <c r="I61" s="185"/>
      <c r="J61" s="186">
        <f>J113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83"/>
      <c r="C62" s="128"/>
      <c r="D62" s="184" t="s">
        <v>1599</v>
      </c>
      <c r="E62" s="185"/>
      <c r="F62" s="185"/>
      <c r="G62" s="185"/>
      <c r="H62" s="185"/>
      <c r="I62" s="185"/>
      <c r="J62" s="186">
        <f>J114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1600</v>
      </c>
      <c r="E63" s="185"/>
      <c r="F63" s="185"/>
      <c r="G63" s="185"/>
      <c r="H63" s="185"/>
      <c r="I63" s="185"/>
      <c r="J63" s="186">
        <f>J134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83"/>
      <c r="C64" s="128"/>
      <c r="D64" s="184" t="s">
        <v>1601</v>
      </c>
      <c r="E64" s="185"/>
      <c r="F64" s="185"/>
      <c r="G64" s="185"/>
      <c r="H64" s="185"/>
      <c r="I64" s="185"/>
      <c r="J64" s="186">
        <f>J135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1602</v>
      </c>
      <c r="E65" s="185"/>
      <c r="F65" s="185"/>
      <c r="G65" s="185"/>
      <c r="H65" s="185"/>
      <c r="I65" s="185"/>
      <c r="J65" s="186">
        <f>J159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3"/>
      <c r="C66" s="128"/>
      <c r="D66" s="184" t="s">
        <v>1603</v>
      </c>
      <c r="E66" s="185"/>
      <c r="F66" s="185"/>
      <c r="G66" s="185"/>
      <c r="H66" s="185"/>
      <c r="I66" s="185"/>
      <c r="J66" s="186">
        <f>J160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1604</v>
      </c>
      <c r="E67" s="185"/>
      <c r="F67" s="185"/>
      <c r="G67" s="185"/>
      <c r="H67" s="185"/>
      <c r="I67" s="185"/>
      <c r="J67" s="186">
        <f>J184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3"/>
      <c r="C68" s="128"/>
      <c r="D68" s="184" t="s">
        <v>1605</v>
      </c>
      <c r="E68" s="185"/>
      <c r="F68" s="185"/>
      <c r="G68" s="185"/>
      <c r="H68" s="185"/>
      <c r="I68" s="185"/>
      <c r="J68" s="186">
        <f>J185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21.84" customHeight="1">
      <c r="A69" s="10"/>
      <c r="B69" s="183"/>
      <c r="C69" s="128"/>
      <c r="D69" s="184" t="s">
        <v>1606</v>
      </c>
      <c r="E69" s="185"/>
      <c r="F69" s="185"/>
      <c r="G69" s="185"/>
      <c r="H69" s="185"/>
      <c r="I69" s="185"/>
      <c r="J69" s="186">
        <f>J199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21.84" customHeight="1">
      <c r="A70" s="10"/>
      <c r="B70" s="183"/>
      <c r="C70" s="128"/>
      <c r="D70" s="184" t="s">
        <v>1607</v>
      </c>
      <c r="E70" s="185"/>
      <c r="F70" s="185"/>
      <c r="G70" s="185"/>
      <c r="H70" s="185"/>
      <c r="I70" s="185"/>
      <c r="J70" s="186">
        <f>J204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3"/>
      <c r="C71" s="128"/>
      <c r="D71" s="184" t="s">
        <v>1608</v>
      </c>
      <c r="E71" s="185"/>
      <c r="F71" s="185"/>
      <c r="G71" s="185"/>
      <c r="H71" s="185"/>
      <c r="I71" s="185"/>
      <c r="J71" s="186">
        <f>J230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21.84" customHeight="1">
      <c r="A72" s="10"/>
      <c r="B72" s="183"/>
      <c r="C72" s="128"/>
      <c r="D72" s="184" t="s">
        <v>1609</v>
      </c>
      <c r="E72" s="185"/>
      <c r="F72" s="185"/>
      <c r="G72" s="185"/>
      <c r="H72" s="185"/>
      <c r="I72" s="185"/>
      <c r="J72" s="186">
        <f>J241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83"/>
      <c r="C73" s="128"/>
      <c r="D73" s="184" t="s">
        <v>1610</v>
      </c>
      <c r="E73" s="185"/>
      <c r="F73" s="185"/>
      <c r="G73" s="185"/>
      <c r="H73" s="185"/>
      <c r="I73" s="185"/>
      <c r="J73" s="186">
        <f>J250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4.88" customHeight="1">
      <c r="A74" s="10"/>
      <c r="B74" s="183"/>
      <c r="C74" s="128"/>
      <c r="D74" s="184" t="s">
        <v>1611</v>
      </c>
      <c r="E74" s="185"/>
      <c r="F74" s="185"/>
      <c r="G74" s="185"/>
      <c r="H74" s="185"/>
      <c r="I74" s="185"/>
      <c r="J74" s="186">
        <f>J260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21.84" customHeight="1">
      <c r="A75" s="10"/>
      <c r="B75" s="183"/>
      <c r="C75" s="128"/>
      <c r="D75" s="184" t="s">
        <v>1612</v>
      </c>
      <c r="E75" s="185"/>
      <c r="F75" s="185"/>
      <c r="G75" s="185"/>
      <c r="H75" s="185"/>
      <c r="I75" s="185"/>
      <c r="J75" s="186">
        <f>J261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21.84" customHeight="1">
      <c r="A76" s="10"/>
      <c r="B76" s="183"/>
      <c r="C76" s="128"/>
      <c r="D76" s="184" t="s">
        <v>1613</v>
      </c>
      <c r="E76" s="185"/>
      <c r="F76" s="185"/>
      <c r="G76" s="185"/>
      <c r="H76" s="185"/>
      <c r="I76" s="185"/>
      <c r="J76" s="186">
        <f>J263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21.84" customHeight="1">
      <c r="A77" s="10"/>
      <c r="B77" s="183"/>
      <c r="C77" s="128"/>
      <c r="D77" s="184" t="s">
        <v>1614</v>
      </c>
      <c r="E77" s="185"/>
      <c r="F77" s="185"/>
      <c r="G77" s="185"/>
      <c r="H77" s="185"/>
      <c r="I77" s="185"/>
      <c r="J77" s="186">
        <f>J273</f>
        <v>0</v>
      </c>
      <c r="K77" s="128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3"/>
      <c r="C78" s="128"/>
      <c r="D78" s="184" t="s">
        <v>1615</v>
      </c>
      <c r="E78" s="185"/>
      <c r="F78" s="185"/>
      <c r="G78" s="185"/>
      <c r="H78" s="185"/>
      <c r="I78" s="185"/>
      <c r="J78" s="186">
        <f>J277</f>
        <v>0</v>
      </c>
      <c r="K78" s="128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4.88" customHeight="1">
      <c r="A79" s="10"/>
      <c r="B79" s="183"/>
      <c r="C79" s="128"/>
      <c r="D79" s="184" t="s">
        <v>1616</v>
      </c>
      <c r="E79" s="185"/>
      <c r="F79" s="185"/>
      <c r="G79" s="185"/>
      <c r="H79" s="185"/>
      <c r="I79" s="185"/>
      <c r="J79" s="186">
        <f>J278</f>
        <v>0</v>
      </c>
      <c r="K79" s="128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21.84" customHeight="1">
      <c r="A80" s="10"/>
      <c r="B80" s="183"/>
      <c r="C80" s="128"/>
      <c r="D80" s="184" t="s">
        <v>1617</v>
      </c>
      <c r="E80" s="185"/>
      <c r="F80" s="185"/>
      <c r="G80" s="185"/>
      <c r="H80" s="185"/>
      <c r="I80" s="185"/>
      <c r="J80" s="186">
        <f>J292</f>
        <v>0</v>
      </c>
      <c r="K80" s="128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21.84" customHeight="1">
      <c r="A81" s="10"/>
      <c r="B81" s="183"/>
      <c r="C81" s="128"/>
      <c r="D81" s="184" t="s">
        <v>1618</v>
      </c>
      <c r="E81" s="185"/>
      <c r="F81" s="185"/>
      <c r="G81" s="185"/>
      <c r="H81" s="185"/>
      <c r="I81" s="185"/>
      <c r="J81" s="186">
        <f>J297</f>
        <v>0</v>
      </c>
      <c r="K81" s="128"/>
      <c r="L81" s="18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4.88" customHeight="1">
      <c r="A82" s="10"/>
      <c r="B82" s="183"/>
      <c r="C82" s="128"/>
      <c r="D82" s="184" t="s">
        <v>1619</v>
      </c>
      <c r="E82" s="185"/>
      <c r="F82" s="185"/>
      <c r="G82" s="185"/>
      <c r="H82" s="185"/>
      <c r="I82" s="185"/>
      <c r="J82" s="186">
        <f>J323</f>
        <v>0</v>
      </c>
      <c r="K82" s="128"/>
      <c r="L82" s="18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21.84" customHeight="1">
      <c r="A83" s="10"/>
      <c r="B83" s="183"/>
      <c r="C83" s="128"/>
      <c r="D83" s="184" t="s">
        <v>1620</v>
      </c>
      <c r="E83" s="185"/>
      <c r="F83" s="185"/>
      <c r="G83" s="185"/>
      <c r="H83" s="185"/>
      <c r="I83" s="185"/>
      <c r="J83" s="186">
        <f>J334</f>
        <v>0</v>
      </c>
      <c r="K83" s="128"/>
      <c r="L83" s="18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4.88" customHeight="1">
      <c r="A84" s="10"/>
      <c r="B84" s="183"/>
      <c r="C84" s="128"/>
      <c r="D84" s="184" t="s">
        <v>1621</v>
      </c>
      <c r="E84" s="185"/>
      <c r="F84" s="185"/>
      <c r="G84" s="185"/>
      <c r="H84" s="185"/>
      <c r="I84" s="185"/>
      <c r="J84" s="186">
        <f>J341</f>
        <v>0</v>
      </c>
      <c r="K84" s="128"/>
      <c r="L84" s="187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3"/>
      <c r="C85" s="128"/>
      <c r="D85" s="184" t="s">
        <v>1622</v>
      </c>
      <c r="E85" s="185"/>
      <c r="F85" s="185"/>
      <c r="G85" s="185"/>
      <c r="H85" s="185"/>
      <c r="I85" s="185"/>
      <c r="J85" s="186">
        <f>J351</f>
        <v>0</v>
      </c>
      <c r="K85" s="128"/>
      <c r="L85" s="187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4.88" customHeight="1">
      <c r="A86" s="10"/>
      <c r="B86" s="183"/>
      <c r="C86" s="128"/>
      <c r="D86" s="184" t="s">
        <v>1623</v>
      </c>
      <c r="E86" s="185"/>
      <c r="F86" s="185"/>
      <c r="G86" s="185"/>
      <c r="H86" s="185"/>
      <c r="I86" s="185"/>
      <c r="J86" s="186">
        <f>J352</f>
        <v>0</v>
      </c>
      <c r="K86" s="128"/>
      <c r="L86" s="187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21.84" customHeight="1">
      <c r="A87" s="10"/>
      <c r="B87" s="183"/>
      <c r="C87" s="128"/>
      <c r="D87" s="184" t="s">
        <v>1624</v>
      </c>
      <c r="E87" s="185"/>
      <c r="F87" s="185"/>
      <c r="G87" s="185"/>
      <c r="H87" s="185"/>
      <c r="I87" s="185"/>
      <c r="J87" s="186">
        <f>J366</f>
        <v>0</v>
      </c>
      <c r="K87" s="128"/>
      <c r="L87" s="187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21.84" customHeight="1">
      <c r="A88" s="10"/>
      <c r="B88" s="183"/>
      <c r="C88" s="128"/>
      <c r="D88" s="184" t="s">
        <v>1625</v>
      </c>
      <c r="E88" s="185"/>
      <c r="F88" s="185"/>
      <c r="G88" s="185"/>
      <c r="H88" s="185"/>
      <c r="I88" s="185"/>
      <c r="J88" s="186">
        <f>J371</f>
        <v>0</v>
      </c>
      <c r="K88" s="128"/>
      <c r="L88" s="187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4.88" customHeight="1">
      <c r="A89" s="10"/>
      <c r="B89" s="183"/>
      <c r="C89" s="128"/>
      <c r="D89" s="184" t="s">
        <v>1626</v>
      </c>
      <c r="E89" s="185"/>
      <c r="F89" s="185"/>
      <c r="G89" s="185"/>
      <c r="H89" s="185"/>
      <c r="I89" s="185"/>
      <c r="J89" s="186">
        <f>J397</f>
        <v>0</v>
      </c>
      <c r="K89" s="128"/>
      <c r="L89" s="187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21.84" customHeight="1">
      <c r="A90" s="10"/>
      <c r="B90" s="183"/>
      <c r="C90" s="128"/>
      <c r="D90" s="184" t="s">
        <v>1627</v>
      </c>
      <c r="E90" s="185"/>
      <c r="F90" s="185"/>
      <c r="G90" s="185"/>
      <c r="H90" s="185"/>
      <c r="I90" s="185"/>
      <c r="J90" s="186">
        <f>J408</f>
        <v>0</v>
      </c>
      <c r="K90" s="128"/>
      <c r="L90" s="187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4.88" customHeight="1">
      <c r="A91" s="10"/>
      <c r="B91" s="183"/>
      <c r="C91" s="128"/>
      <c r="D91" s="184" t="s">
        <v>1628</v>
      </c>
      <c r="E91" s="185"/>
      <c r="F91" s="185"/>
      <c r="G91" s="185"/>
      <c r="H91" s="185"/>
      <c r="I91" s="185"/>
      <c r="J91" s="186">
        <f>J415</f>
        <v>0</v>
      </c>
      <c r="K91" s="128"/>
      <c r="L91" s="187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2" customFormat="1" ht="21.84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6.96" customHeight="1">
      <c r="A93" s="41"/>
      <c r="B93" s="62"/>
      <c r="C93" s="63"/>
      <c r="D93" s="63"/>
      <c r="E93" s="63"/>
      <c r="F93" s="63"/>
      <c r="G93" s="63"/>
      <c r="H93" s="63"/>
      <c r="I93" s="63"/>
      <c r="J93" s="63"/>
      <c r="K93" s="6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7" s="2" customFormat="1" ht="6.96" customHeight="1">
      <c r="A97" s="41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14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24.96" customHeight="1">
      <c r="A98" s="41"/>
      <c r="B98" s="42"/>
      <c r="C98" s="26" t="s">
        <v>137</v>
      </c>
      <c r="D98" s="43"/>
      <c r="E98" s="43"/>
      <c r="F98" s="43"/>
      <c r="G98" s="43"/>
      <c r="H98" s="43"/>
      <c r="I98" s="43"/>
      <c r="J98" s="43"/>
      <c r="K98" s="43"/>
      <c r="L98" s="147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6.96" customHeight="1">
      <c r="A99" s="41"/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14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2" customHeight="1">
      <c r="A100" s="41"/>
      <c r="B100" s="42"/>
      <c r="C100" s="35" t="s">
        <v>16</v>
      </c>
      <c r="D100" s="43"/>
      <c r="E100" s="43"/>
      <c r="F100" s="43"/>
      <c r="G100" s="43"/>
      <c r="H100" s="43"/>
      <c r="I100" s="43"/>
      <c r="J100" s="43"/>
      <c r="K100" s="43"/>
      <c r="L100" s="147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26.25" customHeight="1">
      <c r="A101" s="41"/>
      <c r="B101" s="42"/>
      <c r="C101" s="43"/>
      <c r="D101" s="43"/>
      <c r="E101" s="172" t="str">
        <f>E7</f>
        <v>Splašková kanalizace Štěpánov s převedením odp. vod do Přelouče</v>
      </c>
      <c r="F101" s="35"/>
      <c r="G101" s="35"/>
      <c r="H101" s="35"/>
      <c r="I101" s="43"/>
      <c r="J101" s="43"/>
      <c r="K101" s="43"/>
      <c r="L101" s="147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12" customHeight="1">
      <c r="A102" s="41"/>
      <c r="B102" s="42"/>
      <c r="C102" s="35" t="s">
        <v>121</v>
      </c>
      <c r="D102" s="43"/>
      <c r="E102" s="43"/>
      <c r="F102" s="43"/>
      <c r="G102" s="43"/>
      <c r="H102" s="43"/>
      <c r="I102" s="43"/>
      <c r="J102" s="43"/>
      <c r="K102" s="43"/>
      <c r="L102" s="147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16.5" customHeight="1">
      <c r="A103" s="41"/>
      <c r="B103" s="42"/>
      <c r="C103" s="43"/>
      <c r="D103" s="43"/>
      <c r="E103" s="72" t="str">
        <f>E9</f>
        <v>04 - IO 04 - Elektro Štěpánov</v>
      </c>
      <c r="F103" s="43"/>
      <c r="G103" s="43"/>
      <c r="H103" s="43"/>
      <c r="I103" s="43"/>
      <c r="J103" s="43"/>
      <c r="K103" s="43"/>
      <c r="L103" s="147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6.96" customHeight="1">
      <c r="A104" s="41"/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147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12" customHeight="1">
      <c r="A105" s="41"/>
      <c r="B105" s="42"/>
      <c r="C105" s="35" t="s">
        <v>21</v>
      </c>
      <c r="D105" s="43"/>
      <c r="E105" s="43"/>
      <c r="F105" s="30" t="str">
        <f>F12</f>
        <v>k.ú. Klenovka, k.ú. Štěpánov</v>
      </c>
      <c r="G105" s="43"/>
      <c r="H105" s="43"/>
      <c r="I105" s="35" t="s">
        <v>23</v>
      </c>
      <c r="J105" s="75" t="str">
        <f>IF(J12="","",J12)</f>
        <v>29. 8. 2023</v>
      </c>
      <c r="K105" s="43"/>
      <c r="L105" s="147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6.96" customHeight="1">
      <c r="A106" s="41"/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147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40.05" customHeight="1">
      <c r="A107" s="41"/>
      <c r="B107" s="42"/>
      <c r="C107" s="35" t="s">
        <v>25</v>
      </c>
      <c r="D107" s="43"/>
      <c r="E107" s="43"/>
      <c r="F107" s="30" t="str">
        <f>E15</f>
        <v>Město Přelouč, Československé armády 1665, Přelouč</v>
      </c>
      <c r="G107" s="43"/>
      <c r="H107" s="43"/>
      <c r="I107" s="35" t="s">
        <v>32</v>
      </c>
      <c r="J107" s="39" t="str">
        <f>E21</f>
        <v>IKKO Hradec Králové, s.r.o., Bratří Štefanů 238,HK</v>
      </c>
      <c r="K107" s="43"/>
      <c r="L107" s="147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2" customFormat="1" ht="15.15" customHeight="1">
      <c r="A108" s="41"/>
      <c r="B108" s="42"/>
      <c r="C108" s="35" t="s">
        <v>30</v>
      </c>
      <c r="D108" s="43"/>
      <c r="E108" s="43"/>
      <c r="F108" s="30" t="str">
        <f>IF(E18="","",E18)</f>
        <v>Vyplň údaj</v>
      </c>
      <c r="G108" s="43"/>
      <c r="H108" s="43"/>
      <c r="I108" s="35" t="s">
        <v>37</v>
      </c>
      <c r="J108" s="39" t="str">
        <f>E24</f>
        <v>L.Burianec</v>
      </c>
      <c r="K108" s="43"/>
      <c r="L108" s="147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  <row r="109" s="2" customFormat="1" ht="10.32" customHeight="1">
      <c r="A109" s="41"/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147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  <row r="110" s="11" customFormat="1" ht="29.28" customHeight="1">
      <c r="A110" s="188"/>
      <c r="B110" s="189"/>
      <c r="C110" s="190" t="s">
        <v>138</v>
      </c>
      <c r="D110" s="191" t="s">
        <v>60</v>
      </c>
      <c r="E110" s="191" t="s">
        <v>56</v>
      </c>
      <c r="F110" s="191" t="s">
        <v>57</v>
      </c>
      <c r="G110" s="191" t="s">
        <v>139</v>
      </c>
      <c r="H110" s="191" t="s">
        <v>140</v>
      </c>
      <c r="I110" s="191" t="s">
        <v>141</v>
      </c>
      <c r="J110" s="191" t="s">
        <v>125</v>
      </c>
      <c r="K110" s="192" t="s">
        <v>142</v>
      </c>
      <c r="L110" s="193"/>
      <c r="M110" s="95" t="s">
        <v>19</v>
      </c>
      <c r="N110" s="96" t="s">
        <v>45</v>
      </c>
      <c r="O110" s="96" t="s">
        <v>143</v>
      </c>
      <c r="P110" s="96" t="s">
        <v>144</v>
      </c>
      <c r="Q110" s="96" t="s">
        <v>145</v>
      </c>
      <c r="R110" s="96" t="s">
        <v>146</v>
      </c>
      <c r="S110" s="96" t="s">
        <v>147</v>
      </c>
      <c r="T110" s="97" t="s">
        <v>148</v>
      </c>
      <c r="U110" s="188"/>
      <c r="V110" s="188"/>
      <c r="W110" s="188"/>
      <c r="X110" s="188"/>
      <c r="Y110" s="188"/>
      <c r="Z110" s="188"/>
      <c r="AA110" s="188"/>
      <c r="AB110" s="188"/>
      <c r="AC110" s="188"/>
      <c r="AD110" s="188"/>
      <c r="AE110" s="188"/>
    </row>
    <row r="111" s="2" customFormat="1" ht="22.8" customHeight="1">
      <c r="A111" s="41"/>
      <c r="B111" s="42"/>
      <c r="C111" s="102" t="s">
        <v>149</v>
      </c>
      <c r="D111" s="43"/>
      <c r="E111" s="43"/>
      <c r="F111" s="43"/>
      <c r="G111" s="43"/>
      <c r="H111" s="43"/>
      <c r="I111" s="43"/>
      <c r="J111" s="194">
        <f>BK111</f>
        <v>0</v>
      </c>
      <c r="K111" s="43"/>
      <c r="L111" s="47"/>
      <c r="M111" s="98"/>
      <c r="N111" s="195"/>
      <c r="O111" s="99"/>
      <c r="P111" s="196">
        <f>P112</f>
        <v>0</v>
      </c>
      <c r="Q111" s="99"/>
      <c r="R111" s="196">
        <f>R112</f>
        <v>0</v>
      </c>
      <c r="S111" s="99"/>
      <c r="T111" s="197">
        <f>T112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74</v>
      </c>
      <c r="AU111" s="20" t="s">
        <v>126</v>
      </c>
      <c r="BK111" s="198">
        <f>BK112</f>
        <v>0</v>
      </c>
    </row>
    <row r="112" s="12" customFormat="1" ht="25.92" customHeight="1">
      <c r="A112" s="12"/>
      <c r="B112" s="199"/>
      <c r="C112" s="200"/>
      <c r="D112" s="201" t="s">
        <v>74</v>
      </c>
      <c r="E112" s="202" t="s">
        <v>1629</v>
      </c>
      <c r="F112" s="202" t="s">
        <v>1630</v>
      </c>
      <c r="G112" s="200"/>
      <c r="H112" s="200"/>
      <c r="I112" s="203"/>
      <c r="J112" s="204">
        <f>BK112</f>
        <v>0</v>
      </c>
      <c r="K112" s="200"/>
      <c r="L112" s="205"/>
      <c r="M112" s="206"/>
      <c r="N112" s="207"/>
      <c r="O112" s="207"/>
      <c r="P112" s="208">
        <f>P113+P134+P159+P184+P277+P351</f>
        <v>0</v>
      </c>
      <c r="Q112" s="207"/>
      <c r="R112" s="208">
        <f>R113+R134+R159+R184+R277+R351</f>
        <v>0</v>
      </c>
      <c r="S112" s="207"/>
      <c r="T112" s="209">
        <f>T113+T134+T159+T184+T277+T351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0" t="s">
        <v>167</v>
      </c>
      <c r="AT112" s="211" t="s">
        <v>74</v>
      </c>
      <c r="AU112" s="211" t="s">
        <v>75</v>
      </c>
      <c r="AY112" s="210" t="s">
        <v>151</v>
      </c>
      <c r="BK112" s="212">
        <f>BK113+BK134+BK159+BK184+BK277+BK351</f>
        <v>0</v>
      </c>
    </row>
    <row r="113" s="12" customFormat="1" ht="22.8" customHeight="1">
      <c r="A113" s="12"/>
      <c r="B113" s="199"/>
      <c r="C113" s="200"/>
      <c r="D113" s="201" t="s">
        <v>74</v>
      </c>
      <c r="E113" s="213" t="s">
        <v>1631</v>
      </c>
      <c r="F113" s="213" t="s">
        <v>1632</v>
      </c>
      <c r="G113" s="200"/>
      <c r="H113" s="200"/>
      <c r="I113" s="203"/>
      <c r="J113" s="214">
        <f>BK113</f>
        <v>0</v>
      </c>
      <c r="K113" s="200"/>
      <c r="L113" s="205"/>
      <c r="M113" s="206"/>
      <c r="N113" s="207"/>
      <c r="O113" s="207"/>
      <c r="P113" s="208">
        <f>P114</f>
        <v>0</v>
      </c>
      <c r="Q113" s="207"/>
      <c r="R113" s="208">
        <f>R114</f>
        <v>0</v>
      </c>
      <c r="S113" s="207"/>
      <c r="T113" s="209">
        <f>T114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0" t="s">
        <v>83</v>
      </c>
      <c r="AT113" s="211" t="s">
        <v>74</v>
      </c>
      <c r="AU113" s="211" t="s">
        <v>83</v>
      </c>
      <c r="AY113" s="210" t="s">
        <v>151</v>
      </c>
      <c r="BK113" s="212">
        <f>BK114</f>
        <v>0</v>
      </c>
    </row>
    <row r="114" s="12" customFormat="1" ht="20.88" customHeight="1">
      <c r="A114" s="12"/>
      <c r="B114" s="199"/>
      <c r="C114" s="200"/>
      <c r="D114" s="201" t="s">
        <v>74</v>
      </c>
      <c r="E114" s="213" t="s">
        <v>1633</v>
      </c>
      <c r="F114" s="213" t="s">
        <v>1634</v>
      </c>
      <c r="G114" s="200"/>
      <c r="H114" s="200"/>
      <c r="I114" s="203"/>
      <c r="J114" s="214">
        <f>BK114</f>
        <v>0</v>
      </c>
      <c r="K114" s="200"/>
      <c r="L114" s="205"/>
      <c r="M114" s="206"/>
      <c r="N114" s="207"/>
      <c r="O114" s="207"/>
      <c r="P114" s="208">
        <f>SUM(P115:P133)</f>
        <v>0</v>
      </c>
      <c r="Q114" s="207"/>
      <c r="R114" s="208">
        <f>SUM(R115:R133)</f>
        <v>0</v>
      </c>
      <c r="S114" s="207"/>
      <c r="T114" s="209">
        <f>SUM(T115:T133)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10" t="s">
        <v>83</v>
      </c>
      <c r="AT114" s="211" t="s">
        <v>74</v>
      </c>
      <c r="AU114" s="211" t="s">
        <v>85</v>
      </c>
      <c r="AY114" s="210" t="s">
        <v>151</v>
      </c>
      <c r="BK114" s="212">
        <f>SUM(BK115:BK133)</f>
        <v>0</v>
      </c>
    </row>
    <row r="115" s="2" customFormat="1" ht="37.8" customHeight="1">
      <c r="A115" s="41"/>
      <c r="B115" s="42"/>
      <c r="C115" s="215" t="s">
        <v>83</v>
      </c>
      <c r="D115" s="215" t="s">
        <v>153</v>
      </c>
      <c r="E115" s="216" t="s">
        <v>1635</v>
      </c>
      <c r="F115" s="217" t="s">
        <v>1636</v>
      </c>
      <c r="G115" s="218" t="s">
        <v>1637</v>
      </c>
      <c r="H115" s="219">
        <v>1</v>
      </c>
      <c r="I115" s="220"/>
      <c r="J115" s="221">
        <f>ROUND(I115*H115,2)</f>
        <v>0</v>
      </c>
      <c r="K115" s="217" t="s">
        <v>19</v>
      </c>
      <c r="L115" s="47"/>
      <c r="M115" s="222" t="s">
        <v>19</v>
      </c>
      <c r="N115" s="223" t="s">
        <v>46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533</v>
      </c>
      <c r="AT115" s="226" t="s">
        <v>153</v>
      </c>
      <c r="AU115" s="226" t="s">
        <v>167</v>
      </c>
      <c r="AY115" s="20" t="s">
        <v>151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83</v>
      </c>
      <c r="BK115" s="227">
        <f>ROUND(I115*H115,2)</f>
        <v>0</v>
      </c>
      <c r="BL115" s="20" t="s">
        <v>533</v>
      </c>
      <c r="BM115" s="226" t="s">
        <v>85</v>
      </c>
    </row>
    <row r="116" s="2" customFormat="1" ht="21.75" customHeight="1">
      <c r="A116" s="41"/>
      <c r="B116" s="42"/>
      <c r="C116" s="215" t="s">
        <v>85</v>
      </c>
      <c r="D116" s="215" t="s">
        <v>153</v>
      </c>
      <c r="E116" s="216" t="s">
        <v>1638</v>
      </c>
      <c r="F116" s="217" t="s">
        <v>1639</v>
      </c>
      <c r="G116" s="218" t="s">
        <v>170</v>
      </c>
      <c r="H116" s="219">
        <v>40</v>
      </c>
      <c r="I116" s="220"/>
      <c r="J116" s="221">
        <f>ROUND(I116*H116,2)</f>
        <v>0</v>
      </c>
      <c r="K116" s="217" t="s">
        <v>19</v>
      </c>
      <c r="L116" s="47"/>
      <c r="M116" s="222" t="s">
        <v>19</v>
      </c>
      <c r="N116" s="223" t="s">
        <v>46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533</v>
      </c>
      <c r="AT116" s="226" t="s">
        <v>153</v>
      </c>
      <c r="AU116" s="226" t="s">
        <v>167</v>
      </c>
      <c r="AY116" s="20" t="s">
        <v>151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83</v>
      </c>
      <c r="BK116" s="227">
        <f>ROUND(I116*H116,2)</f>
        <v>0</v>
      </c>
      <c r="BL116" s="20" t="s">
        <v>533</v>
      </c>
      <c r="BM116" s="226" t="s">
        <v>158</v>
      </c>
    </row>
    <row r="117" s="2" customFormat="1" ht="21.75" customHeight="1">
      <c r="A117" s="41"/>
      <c r="B117" s="42"/>
      <c r="C117" s="215" t="s">
        <v>167</v>
      </c>
      <c r="D117" s="215" t="s">
        <v>153</v>
      </c>
      <c r="E117" s="216" t="s">
        <v>1640</v>
      </c>
      <c r="F117" s="217" t="s">
        <v>1641</v>
      </c>
      <c r="G117" s="218" t="s">
        <v>170</v>
      </c>
      <c r="H117" s="219">
        <v>3</v>
      </c>
      <c r="I117" s="220"/>
      <c r="J117" s="221">
        <f>ROUND(I117*H117,2)</f>
        <v>0</v>
      </c>
      <c r="K117" s="217" t="s">
        <v>19</v>
      </c>
      <c r="L117" s="47"/>
      <c r="M117" s="222" t="s">
        <v>19</v>
      </c>
      <c r="N117" s="223" t="s">
        <v>46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533</v>
      </c>
      <c r="AT117" s="226" t="s">
        <v>153</v>
      </c>
      <c r="AU117" s="226" t="s">
        <v>167</v>
      </c>
      <c r="AY117" s="20" t="s">
        <v>151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83</v>
      </c>
      <c r="BK117" s="227">
        <f>ROUND(I117*H117,2)</f>
        <v>0</v>
      </c>
      <c r="BL117" s="20" t="s">
        <v>533</v>
      </c>
      <c r="BM117" s="226" t="s">
        <v>190</v>
      </c>
    </row>
    <row r="118" s="2" customFormat="1" ht="16.5" customHeight="1">
      <c r="A118" s="41"/>
      <c r="B118" s="42"/>
      <c r="C118" s="215" t="s">
        <v>158</v>
      </c>
      <c r="D118" s="215" t="s">
        <v>153</v>
      </c>
      <c r="E118" s="216" t="s">
        <v>1642</v>
      </c>
      <c r="F118" s="217" t="s">
        <v>1643</v>
      </c>
      <c r="G118" s="218" t="s">
        <v>1637</v>
      </c>
      <c r="H118" s="219">
        <v>1</v>
      </c>
      <c r="I118" s="220"/>
      <c r="J118" s="221">
        <f>ROUND(I118*H118,2)</f>
        <v>0</v>
      </c>
      <c r="K118" s="217" t="s">
        <v>19</v>
      </c>
      <c r="L118" s="47"/>
      <c r="M118" s="222" t="s">
        <v>19</v>
      </c>
      <c r="N118" s="223" t="s">
        <v>46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533</v>
      </c>
      <c r="AT118" s="226" t="s">
        <v>153</v>
      </c>
      <c r="AU118" s="226" t="s">
        <v>167</v>
      </c>
      <c r="AY118" s="20" t="s">
        <v>151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83</v>
      </c>
      <c r="BK118" s="227">
        <f>ROUND(I118*H118,2)</f>
        <v>0</v>
      </c>
      <c r="BL118" s="20" t="s">
        <v>533</v>
      </c>
      <c r="BM118" s="226" t="s">
        <v>204</v>
      </c>
    </row>
    <row r="119" s="2" customFormat="1" ht="16.5" customHeight="1">
      <c r="A119" s="41"/>
      <c r="B119" s="42"/>
      <c r="C119" s="215" t="s">
        <v>183</v>
      </c>
      <c r="D119" s="215" t="s">
        <v>153</v>
      </c>
      <c r="E119" s="216" t="s">
        <v>1644</v>
      </c>
      <c r="F119" s="217" t="s">
        <v>1645</v>
      </c>
      <c r="G119" s="218" t="s">
        <v>1637</v>
      </c>
      <c r="H119" s="219">
        <v>3</v>
      </c>
      <c r="I119" s="220"/>
      <c r="J119" s="221">
        <f>ROUND(I119*H119,2)</f>
        <v>0</v>
      </c>
      <c r="K119" s="217" t="s">
        <v>19</v>
      </c>
      <c r="L119" s="47"/>
      <c r="M119" s="222" t="s">
        <v>19</v>
      </c>
      <c r="N119" s="223" t="s">
        <v>46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533</v>
      </c>
      <c r="AT119" s="226" t="s">
        <v>153</v>
      </c>
      <c r="AU119" s="226" t="s">
        <v>167</v>
      </c>
      <c r="AY119" s="20" t="s">
        <v>151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83</v>
      </c>
      <c r="BK119" s="227">
        <f>ROUND(I119*H119,2)</f>
        <v>0</v>
      </c>
      <c r="BL119" s="20" t="s">
        <v>533</v>
      </c>
      <c r="BM119" s="226" t="s">
        <v>218</v>
      </c>
    </row>
    <row r="120" s="2" customFormat="1" ht="21.75" customHeight="1">
      <c r="A120" s="41"/>
      <c r="B120" s="42"/>
      <c r="C120" s="215" t="s">
        <v>190</v>
      </c>
      <c r="D120" s="215" t="s">
        <v>153</v>
      </c>
      <c r="E120" s="216" t="s">
        <v>1646</v>
      </c>
      <c r="F120" s="217" t="s">
        <v>1647</v>
      </c>
      <c r="G120" s="218" t="s">
        <v>170</v>
      </c>
      <c r="H120" s="219">
        <v>37</v>
      </c>
      <c r="I120" s="220"/>
      <c r="J120" s="221">
        <f>ROUND(I120*H120,2)</f>
        <v>0</v>
      </c>
      <c r="K120" s="217" t="s">
        <v>19</v>
      </c>
      <c r="L120" s="47"/>
      <c r="M120" s="222" t="s">
        <v>19</v>
      </c>
      <c r="N120" s="223" t="s">
        <v>46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533</v>
      </c>
      <c r="AT120" s="226" t="s">
        <v>153</v>
      </c>
      <c r="AU120" s="226" t="s">
        <v>167</v>
      </c>
      <c r="AY120" s="20" t="s">
        <v>151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83</v>
      </c>
      <c r="BK120" s="227">
        <f>ROUND(I120*H120,2)</f>
        <v>0</v>
      </c>
      <c r="BL120" s="20" t="s">
        <v>533</v>
      </c>
      <c r="BM120" s="226" t="s">
        <v>8</v>
      </c>
    </row>
    <row r="121" s="2" customFormat="1" ht="16.5" customHeight="1">
      <c r="A121" s="41"/>
      <c r="B121" s="42"/>
      <c r="C121" s="215" t="s">
        <v>197</v>
      </c>
      <c r="D121" s="215" t="s">
        <v>153</v>
      </c>
      <c r="E121" s="216" t="s">
        <v>1648</v>
      </c>
      <c r="F121" s="217" t="s">
        <v>1649</v>
      </c>
      <c r="G121" s="218" t="s">
        <v>170</v>
      </c>
      <c r="H121" s="219">
        <v>37</v>
      </c>
      <c r="I121" s="220"/>
      <c r="J121" s="221">
        <f>ROUND(I121*H121,2)</f>
        <v>0</v>
      </c>
      <c r="K121" s="217" t="s">
        <v>19</v>
      </c>
      <c r="L121" s="47"/>
      <c r="M121" s="222" t="s">
        <v>19</v>
      </c>
      <c r="N121" s="223" t="s">
        <v>46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533</v>
      </c>
      <c r="AT121" s="226" t="s">
        <v>153</v>
      </c>
      <c r="AU121" s="226" t="s">
        <v>167</v>
      </c>
      <c r="AY121" s="20" t="s">
        <v>151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83</v>
      </c>
      <c r="BK121" s="227">
        <f>ROUND(I121*H121,2)</f>
        <v>0</v>
      </c>
      <c r="BL121" s="20" t="s">
        <v>533</v>
      </c>
      <c r="BM121" s="226" t="s">
        <v>247</v>
      </c>
    </row>
    <row r="122" s="2" customFormat="1" ht="24.15" customHeight="1">
      <c r="A122" s="41"/>
      <c r="B122" s="42"/>
      <c r="C122" s="215" t="s">
        <v>204</v>
      </c>
      <c r="D122" s="215" t="s">
        <v>153</v>
      </c>
      <c r="E122" s="216" t="s">
        <v>1650</v>
      </c>
      <c r="F122" s="217" t="s">
        <v>1651</v>
      </c>
      <c r="G122" s="218" t="s">
        <v>170</v>
      </c>
      <c r="H122" s="219">
        <v>3</v>
      </c>
      <c r="I122" s="220"/>
      <c r="J122" s="221">
        <f>ROUND(I122*H122,2)</f>
        <v>0</v>
      </c>
      <c r="K122" s="217" t="s">
        <v>19</v>
      </c>
      <c r="L122" s="47"/>
      <c r="M122" s="222" t="s">
        <v>19</v>
      </c>
      <c r="N122" s="223" t="s">
        <v>46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533</v>
      </c>
      <c r="AT122" s="226" t="s">
        <v>153</v>
      </c>
      <c r="AU122" s="226" t="s">
        <v>167</v>
      </c>
      <c r="AY122" s="20" t="s">
        <v>151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83</v>
      </c>
      <c r="BK122" s="227">
        <f>ROUND(I122*H122,2)</f>
        <v>0</v>
      </c>
      <c r="BL122" s="20" t="s">
        <v>533</v>
      </c>
      <c r="BM122" s="226" t="s">
        <v>262</v>
      </c>
    </row>
    <row r="123" s="2" customFormat="1" ht="16.5" customHeight="1">
      <c r="A123" s="41"/>
      <c r="B123" s="42"/>
      <c r="C123" s="215" t="s">
        <v>211</v>
      </c>
      <c r="D123" s="215" t="s">
        <v>153</v>
      </c>
      <c r="E123" s="216" t="s">
        <v>1652</v>
      </c>
      <c r="F123" s="217" t="s">
        <v>1653</v>
      </c>
      <c r="G123" s="218" t="s">
        <v>170</v>
      </c>
      <c r="H123" s="219">
        <v>50</v>
      </c>
      <c r="I123" s="220"/>
      <c r="J123" s="221">
        <f>ROUND(I123*H123,2)</f>
        <v>0</v>
      </c>
      <c r="K123" s="217" t="s">
        <v>19</v>
      </c>
      <c r="L123" s="47"/>
      <c r="M123" s="222" t="s">
        <v>19</v>
      </c>
      <c r="N123" s="223" t="s">
        <v>46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533</v>
      </c>
      <c r="AT123" s="226" t="s">
        <v>153</v>
      </c>
      <c r="AU123" s="226" t="s">
        <v>167</v>
      </c>
      <c r="AY123" s="20" t="s">
        <v>151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83</v>
      </c>
      <c r="BK123" s="227">
        <f>ROUND(I123*H123,2)</f>
        <v>0</v>
      </c>
      <c r="BL123" s="20" t="s">
        <v>533</v>
      </c>
      <c r="BM123" s="226" t="s">
        <v>273</v>
      </c>
    </row>
    <row r="124" s="2" customFormat="1" ht="16.5" customHeight="1">
      <c r="A124" s="41"/>
      <c r="B124" s="42"/>
      <c r="C124" s="215" t="s">
        <v>218</v>
      </c>
      <c r="D124" s="215" t="s">
        <v>153</v>
      </c>
      <c r="E124" s="216" t="s">
        <v>1654</v>
      </c>
      <c r="F124" s="217" t="s">
        <v>1655</v>
      </c>
      <c r="G124" s="218" t="s">
        <v>170</v>
      </c>
      <c r="H124" s="219">
        <v>3</v>
      </c>
      <c r="I124" s="220"/>
      <c r="J124" s="221">
        <f>ROUND(I124*H124,2)</f>
        <v>0</v>
      </c>
      <c r="K124" s="217" t="s">
        <v>19</v>
      </c>
      <c r="L124" s="47"/>
      <c r="M124" s="222" t="s">
        <v>19</v>
      </c>
      <c r="N124" s="223" t="s">
        <v>46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533</v>
      </c>
      <c r="AT124" s="226" t="s">
        <v>153</v>
      </c>
      <c r="AU124" s="226" t="s">
        <v>167</v>
      </c>
      <c r="AY124" s="20" t="s">
        <v>151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83</v>
      </c>
      <c r="BK124" s="227">
        <f>ROUND(I124*H124,2)</f>
        <v>0</v>
      </c>
      <c r="BL124" s="20" t="s">
        <v>533</v>
      </c>
      <c r="BM124" s="226" t="s">
        <v>285</v>
      </c>
    </row>
    <row r="125" s="2" customFormat="1" ht="16.5" customHeight="1">
      <c r="A125" s="41"/>
      <c r="B125" s="42"/>
      <c r="C125" s="215" t="s">
        <v>226</v>
      </c>
      <c r="D125" s="215" t="s">
        <v>153</v>
      </c>
      <c r="E125" s="216" t="s">
        <v>1656</v>
      </c>
      <c r="F125" s="217" t="s">
        <v>1657</v>
      </c>
      <c r="G125" s="218" t="s">
        <v>1637</v>
      </c>
      <c r="H125" s="219">
        <v>3</v>
      </c>
      <c r="I125" s="220"/>
      <c r="J125" s="221">
        <f>ROUND(I125*H125,2)</f>
        <v>0</v>
      </c>
      <c r="K125" s="217" t="s">
        <v>19</v>
      </c>
      <c r="L125" s="47"/>
      <c r="M125" s="222" t="s">
        <v>19</v>
      </c>
      <c r="N125" s="223" t="s">
        <v>46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533</v>
      </c>
      <c r="AT125" s="226" t="s">
        <v>153</v>
      </c>
      <c r="AU125" s="226" t="s">
        <v>167</v>
      </c>
      <c r="AY125" s="20" t="s">
        <v>151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83</v>
      </c>
      <c r="BK125" s="227">
        <f>ROUND(I125*H125,2)</f>
        <v>0</v>
      </c>
      <c r="BL125" s="20" t="s">
        <v>533</v>
      </c>
      <c r="BM125" s="226" t="s">
        <v>295</v>
      </c>
    </row>
    <row r="126" s="2" customFormat="1" ht="21.75" customHeight="1">
      <c r="A126" s="41"/>
      <c r="B126" s="42"/>
      <c r="C126" s="215" t="s">
        <v>8</v>
      </c>
      <c r="D126" s="215" t="s">
        <v>153</v>
      </c>
      <c r="E126" s="216" t="s">
        <v>1658</v>
      </c>
      <c r="F126" s="217" t="s">
        <v>1659</v>
      </c>
      <c r="G126" s="218" t="s">
        <v>193</v>
      </c>
      <c r="H126" s="219">
        <v>1</v>
      </c>
      <c r="I126" s="220"/>
      <c r="J126" s="221">
        <f>ROUND(I126*H126,2)</f>
        <v>0</v>
      </c>
      <c r="K126" s="217" t="s">
        <v>19</v>
      </c>
      <c r="L126" s="47"/>
      <c r="M126" s="222" t="s">
        <v>19</v>
      </c>
      <c r="N126" s="223" t="s">
        <v>46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533</v>
      </c>
      <c r="AT126" s="226" t="s">
        <v>153</v>
      </c>
      <c r="AU126" s="226" t="s">
        <v>167</v>
      </c>
      <c r="AY126" s="20" t="s">
        <v>151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83</v>
      </c>
      <c r="BK126" s="227">
        <f>ROUND(I126*H126,2)</f>
        <v>0</v>
      </c>
      <c r="BL126" s="20" t="s">
        <v>533</v>
      </c>
      <c r="BM126" s="226" t="s">
        <v>305</v>
      </c>
    </row>
    <row r="127" s="2" customFormat="1" ht="24.15" customHeight="1">
      <c r="A127" s="41"/>
      <c r="B127" s="42"/>
      <c r="C127" s="215" t="s">
        <v>241</v>
      </c>
      <c r="D127" s="215" t="s">
        <v>153</v>
      </c>
      <c r="E127" s="216" t="s">
        <v>1660</v>
      </c>
      <c r="F127" s="217" t="s">
        <v>1661</v>
      </c>
      <c r="G127" s="218" t="s">
        <v>170</v>
      </c>
      <c r="H127" s="219">
        <v>37</v>
      </c>
      <c r="I127" s="220"/>
      <c r="J127" s="221">
        <f>ROUND(I127*H127,2)</f>
        <v>0</v>
      </c>
      <c r="K127" s="217" t="s">
        <v>19</v>
      </c>
      <c r="L127" s="47"/>
      <c r="M127" s="222" t="s">
        <v>19</v>
      </c>
      <c r="N127" s="223" t="s">
        <v>46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533</v>
      </c>
      <c r="AT127" s="226" t="s">
        <v>153</v>
      </c>
      <c r="AU127" s="226" t="s">
        <v>167</v>
      </c>
      <c r="AY127" s="20" t="s">
        <v>151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83</v>
      </c>
      <c r="BK127" s="227">
        <f>ROUND(I127*H127,2)</f>
        <v>0</v>
      </c>
      <c r="BL127" s="20" t="s">
        <v>533</v>
      </c>
      <c r="BM127" s="226" t="s">
        <v>315</v>
      </c>
    </row>
    <row r="128" s="2" customFormat="1" ht="24.15" customHeight="1">
      <c r="A128" s="41"/>
      <c r="B128" s="42"/>
      <c r="C128" s="215" t="s">
        <v>247</v>
      </c>
      <c r="D128" s="215" t="s">
        <v>153</v>
      </c>
      <c r="E128" s="216" t="s">
        <v>1662</v>
      </c>
      <c r="F128" s="217" t="s">
        <v>1663</v>
      </c>
      <c r="G128" s="218" t="s">
        <v>170</v>
      </c>
      <c r="H128" s="219">
        <v>37</v>
      </c>
      <c r="I128" s="220"/>
      <c r="J128" s="221">
        <f>ROUND(I128*H128,2)</f>
        <v>0</v>
      </c>
      <c r="K128" s="217" t="s">
        <v>19</v>
      </c>
      <c r="L128" s="47"/>
      <c r="M128" s="222" t="s">
        <v>19</v>
      </c>
      <c r="N128" s="223" t="s">
        <v>46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533</v>
      </c>
      <c r="AT128" s="226" t="s">
        <v>153</v>
      </c>
      <c r="AU128" s="226" t="s">
        <v>167</v>
      </c>
      <c r="AY128" s="20" t="s">
        <v>151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83</v>
      </c>
      <c r="BK128" s="227">
        <f>ROUND(I128*H128,2)</f>
        <v>0</v>
      </c>
      <c r="BL128" s="20" t="s">
        <v>533</v>
      </c>
      <c r="BM128" s="226" t="s">
        <v>330</v>
      </c>
    </row>
    <row r="129" s="2" customFormat="1" ht="24.15" customHeight="1">
      <c r="A129" s="41"/>
      <c r="B129" s="42"/>
      <c r="C129" s="215" t="s">
        <v>253</v>
      </c>
      <c r="D129" s="215" t="s">
        <v>153</v>
      </c>
      <c r="E129" s="216" t="s">
        <v>1664</v>
      </c>
      <c r="F129" s="217" t="s">
        <v>1665</v>
      </c>
      <c r="G129" s="218" t="s">
        <v>170</v>
      </c>
      <c r="H129" s="219">
        <v>37</v>
      </c>
      <c r="I129" s="220"/>
      <c r="J129" s="221">
        <f>ROUND(I129*H129,2)</f>
        <v>0</v>
      </c>
      <c r="K129" s="217" t="s">
        <v>19</v>
      </c>
      <c r="L129" s="47"/>
      <c r="M129" s="222" t="s">
        <v>19</v>
      </c>
      <c r="N129" s="223" t="s">
        <v>46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533</v>
      </c>
      <c r="AT129" s="226" t="s">
        <v>153</v>
      </c>
      <c r="AU129" s="226" t="s">
        <v>167</v>
      </c>
      <c r="AY129" s="20" t="s">
        <v>151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83</v>
      </c>
      <c r="BK129" s="227">
        <f>ROUND(I129*H129,2)</f>
        <v>0</v>
      </c>
      <c r="BL129" s="20" t="s">
        <v>533</v>
      </c>
      <c r="BM129" s="226" t="s">
        <v>341</v>
      </c>
    </row>
    <row r="130" s="2" customFormat="1" ht="44.25" customHeight="1">
      <c r="A130" s="41"/>
      <c r="B130" s="42"/>
      <c r="C130" s="215" t="s">
        <v>262</v>
      </c>
      <c r="D130" s="215" t="s">
        <v>153</v>
      </c>
      <c r="E130" s="216" t="s">
        <v>1666</v>
      </c>
      <c r="F130" s="217" t="s">
        <v>1667</v>
      </c>
      <c r="G130" s="218" t="s">
        <v>1637</v>
      </c>
      <c r="H130" s="219">
        <v>1</v>
      </c>
      <c r="I130" s="220"/>
      <c r="J130" s="221">
        <f>ROUND(I130*H130,2)</f>
        <v>0</v>
      </c>
      <c r="K130" s="217" t="s">
        <v>19</v>
      </c>
      <c r="L130" s="47"/>
      <c r="M130" s="222" t="s">
        <v>19</v>
      </c>
      <c r="N130" s="223" t="s">
        <v>46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533</v>
      </c>
      <c r="AT130" s="226" t="s">
        <v>153</v>
      </c>
      <c r="AU130" s="226" t="s">
        <v>167</v>
      </c>
      <c r="AY130" s="20" t="s">
        <v>151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83</v>
      </c>
      <c r="BK130" s="227">
        <f>ROUND(I130*H130,2)</f>
        <v>0</v>
      </c>
      <c r="BL130" s="20" t="s">
        <v>533</v>
      </c>
      <c r="BM130" s="226" t="s">
        <v>355</v>
      </c>
    </row>
    <row r="131" s="2" customFormat="1" ht="16.5" customHeight="1">
      <c r="A131" s="41"/>
      <c r="B131" s="42"/>
      <c r="C131" s="215" t="s">
        <v>268</v>
      </c>
      <c r="D131" s="215" t="s">
        <v>153</v>
      </c>
      <c r="E131" s="216" t="s">
        <v>1668</v>
      </c>
      <c r="F131" s="217" t="s">
        <v>1669</v>
      </c>
      <c r="G131" s="218" t="s">
        <v>156</v>
      </c>
      <c r="H131" s="219">
        <v>10</v>
      </c>
      <c r="I131" s="220"/>
      <c r="J131" s="221">
        <f>ROUND(I131*H131,2)</f>
        <v>0</v>
      </c>
      <c r="K131" s="217" t="s">
        <v>19</v>
      </c>
      <c r="L131" s="47"/>
      <c r="M131" s="222" t="s">
        <v>19</v>
      </c>
      <c r="N131" s="223" t="s">
        <v>46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533</v>
      </c>
      <c r="AT131" s="226" t="s">
        <v>153</v>
      </c>
      <c r="AU131" s="226" t="s">
        <v>167</v>
      </c>
      <c r="AY131" s="20" t="s">
        <v>151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83</v>
      </c>
      <c r="BK131" s="227">
        <f>ROUND(I131*H131,2)</f>
        <v>0</v>
      </c>
      <c r="BL131" s="20" t="s">
        <v>533</v>
      </c>
      <c r="BM131" s="226" t="s">
        <v>369</v>
      </c>
    </row>
    <row r="132" s="2" customFormat="1" ht="21.75" customHeight="1">
      <c r="A132" s="41"/>
      <c r="B132" s="42"/>
      <c r="C132" s="215" t="s">
        <v>273</v>
      </c>
      <c r="D132" s="215" t="s">
        <v>153</v>
      </c>
      <c r="E132" s="216" t="s">
        <v>1670</v>
      </c>
      <c r="F132" s="217" t="s">
        <v>1671</v>
      </c>
      <c r="G132" s="218" t="s">
        <v>1672</v>
      </c>
      <c r="H132" s="219">
        <v>0.20000000000000001</v>
      </c>
      <c r="I132" s="220"/>
      <c r="J132" s="221">
        <f>ROUND(I132*H132,2)</f>
        <v>0</v>
      </c>
      <c r="K132" s="217" t="s">
        <v>19</v>
      </c>
      <c r="L132" s="47"/>
      <c r="M132" s="222" t="s">
        <v>19</v>
      </c>
      <c r="N132" s="223" t="s">
        <v>46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533</v>
      </c>
      <c r="AT132" s="226" t="s">
        <v>153</v>
      </c>
      <c r="AU132" s="226" t="s">
        <v>167</v>
      </c>
      <c r="AY132" s="20" t="s">
        <v>151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83</v>
      </c>
      <c r="BK132" s="227">
        <f>ROUND(I132*H132,2)</f>
        <v>0</v>
      </c>
      <c r="BL132" s="20" t="s">
        <v>533</v>
      </c>
      <c r="BM132" s="226" t="s">
        <v>383</v>
      </c>
    </row>
    <row r="133" s="2" customFormat="1" ht="16.5" customHeight="1">
      <c r="A133" s="41"/>
      <c r="B133" s="42"/>
      <c r="C133" s="267" t="s">
        <v>278</v>
      </c>
      <c r="D133" s="267" t="s">
        <v>363</v>
      </c>
      <c r="E133" s="268" t="s">
        <v>1673</v>
      </c>
      <c r="F133" s="269" t="s">
        <v>1674</v>
      </c>
      <c r="G133" s="270" t="s">
        <v>1675</v>
      </c>
      <c r="H133" s="271">
        <v>1</v>
      </c>
      <c r="I133" s="272"/>
      <c r="J133" s="273">
        <f>ROUND(I133*H133,2)</f>
        <v>0</v>
      </c>
      <c r="K133" s="269" t="s">
        <v>19</v>
      </c>
      <c r="L133" s="274"/>
      <c r="M133" s="275" t="s">
        <v>19</v>
      </c>
      <c r="N133" s="276" t="s">
        <v>46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1676</v>
      </c>
      <c r="AT133" s="226" t="s">
        <v>363</v>
      </c>
      <c r="AU133" s="226" t="s">
        <v>167</v>
      </c>
      <c r="AY133" s="20" t="s">
        <v>151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83</v>
      </c>
      <c r="BK133" s="227">
        <f>ROUND(I133*H133,2)</f>
        <v>0</v>
      </c>
      <c r="BL133" s="20" t="s">
        <v>533</v>
      </c>
      <c r="BM133" s="226" t="s">
        <v>399</v>
      </c>
    </row>
    <row r="134" s="12" customFormat="1" ht="22.8" customHeight="1">
      <c r="A134" s="12"/>
      <c r="B134" s="199"/>
      <c r="C134" s="200"/>
      <c r="D134" s="201" t="s">
        <v>74</v>
      </c>
      <c r="E134" s="213" t="s">
        <v>1677</v>
      </c>
      <c r="F134" s="213" t="s">
        <v>1678</v>
      </c>
      <c r="G134" s="200"/>
      <c r="H134" s="200"/>
      <c r="I134" s="203"/>
      <c r="J134" s="214">
        <f>BK134</f>
        <v>0</v>
      </c>
      <c r="K134" s="200"/>
      <c r="L134" s="205"/>
      <c r="M134" s="206"/>
      <c r="N134" s="207"/>
      <c r="O134" s="207"/>
      <c r="P134" s="208">
        <f>P135</f>
        <v>0</v>
      </c>
      <c r="Q134" s="207"/>
      <c r="R134" s="208">
        <f>R135</f>
        <v>0</v>
      </c>
      <c r="S134" s="207"/>
      <c r="T134" s="209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0" t="s">
        <v>83</v>
      </c>
      <c r="AT134" s="211" t="s">
        <v>74</v>
      </c>
      <c r="AU134" s="211" t="s">
        <v>83</v>
      </c>
      <c r="AY134" s="210" t="s">
        <v>151</v>
      </c>
      <c r="BK134" s="212">
        <f>BK135</f>
        <v>0</v>
      </c>
    </row>
    <row r="135" s="12" customFormat="1" ht="20.88" customHeight="1">
      <c r="A135" s="12"/>
      <c r="B135" s="199"/>
      <c r="C135" s="200"/>
      <c r="D135" s="201" t="s">
        <v>74</v>
      </c>
      <c r="E135" s="213" t="s">
        <v>1679</v>
      </c>
      <c r="F135" s="213" t="s">
        <v>1634</v>
      </c>
      <c r="G135" s="200"/>
      <c r="H135" s="200"/>
      <c r="I135" s="203"/>
      <c r="J135" s="214">
        <f>BK135</f>
        <v>0</v>
      </c>
      <c r="K135" s="200"/>
      <c r="L135" s="205"/>
      <c r="M135" s="206"/>
      <c r="N135" s="207"/>
      <c r="O135" s="207"/>
      <c r="P135" s="208">
        <f>SUM(P136:P158)</f>
        <v>0</v>
      </c>
      <c r="Q135" s="207"/>
      <c r="R135" s="208">
        <f>SUM(R136:R158)</f>
        <v>0</v>
      </c>
      <c r="S135" s="207"/>
      <c r="T135" s="209">
        <f>SUM(T136:T158)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83</v>
      </c>
      <c r="AT135" s="211" t="s">
        <v>74</v>
      </c>
      <c r="AU135" s="211" t="s">
        <v>85</v>
      </c>
      <c r="AY135" s="210" t="s">
        <v>151</v>
      </c>
      <c r="BK135" s="212">
        <f>SUM(BK136:BK158)</f>
        <v>0</v>
      </c>
    </row>
    <row r="136" s="2" customFormat="1" ht="33" customHeight="1">
      <c r="A136" s="41"/>
      <c r="B136" s="42"/>
      <c r="C136" s="215" t="s">
        <v>285</v>
      </c>
      <c r="D136" s="215" t="s">
        <v>153</v>
      </c>
      <c r="E136" s="216" t="s">
        <v>1680</v>
      </c>
      <c r="F136" s="217" t="s">
        <v>1681</v>
      </c>
      <c r="G136" s="218" t="s">
        <v>1675</v>
      </c>
      <c r="H136" s="219">
        <v>1</v>
      </c>
      <c r="I136" s="220"/>
      <c r="J136" s="221">
        <f>ROUND(I136*H136,2)</f>
        <v>0</v>
      </c>
      <c r="K136" s="217" t="s">
        <v>19</v>
      </c>
      <c r="L136" s="47"/>
      <c r="M136" s="222" t="s">
        <v>19</v>
      </c>
      <c r="N136" s="223" t="s">
        <v>46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533</v>
      </c>
      <c r="AT136" s="226" t="s">
        <v>153</v>
      </c>
      <c r="AU136" s="226" t="s">
        <v>167</v>
      </c>
      <c r="AY136" s="20" t="s">
        <v>151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83</v>
      </c>
      <c r="BK136" s="227">
        <f>ROUND(I136*H136,2)</f>
        <v>0</v>
      </c>
      <c r="BL136" s="20" t="s">
        <v>533</v>
      </c>
      <c r="BM136" s="226" t="s">
        <v>411</v>
      </c>
    </row>
    <row r="137" s="2" customFormat="1" ht="16.5" customHeight="1">
      <c r="A137" s="41"/>
      <c r="B137" s="42"/>
      <c r="C137" s="215" t="s">
        <v>7</v>
      </c>
      <c r="D137" s="215" t="s">
        <v>153</v>
      </c>
      <c r="E137" s="216" t="s">
        <v>1682</v>
      </c>
      <c r="F137" s="217" t="s">
        <v>1683</v>
      </c>
      <c r="G137" s="218" t="s">
        <v>1637</v>
      </c>
      <c r="H137" s="219">
        <v>2</v>
      </c>
      <c r="I137" s="220"/>
      <c r="J137" s="221">
        <f>ROUND(I137*H137,2)</f>
        <v>0</v>
      </c>
      <c r="K137" s="217" t="s">
        <v>19</v>
      </c>
      <c r="L137" s="47"/>
      <c r="M137" s="222" t="s">
        <v>19</v>
      </c>
      <c r="N137" s="223" t="s">
        <v>46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533</v>
      </c>
      <c r="AT137" s="226" t="s">
        <v>153</v>
      </c>
      <c r="AU137" s="226" t="s">
        <v>167</v>
      </c>
      <c r="AY137" s="20" t="s">
        <v>151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83</v>
      </c>
      <c r="BK137" s="227">
        <f>ROUND(I137*H137,2)</f>
        <v>0</v>
      </c>
      <c r="BL137" s="20" t="s">
        <v>533</v>
      </c>
      <c r="BM137" s="226" t="s">
        <v>421</v>
      </c>
    </row>
    <row r="138" s="2" customFormat="1" ht="16.5" customHeight="1">
      <c r="A138" s="41"/>
      <c r="B138" s="42"/>
      <c r="C138" s="215" t="s">
        <v>295</v>
      </c>
      <c r="D138" s="215" t="s">
        <v>153</v>
      </c>
      <c r="E138" s="216" t="s">
        <v>1684</v>
      </c>
      <c r="F138" s="217" t="s">
        <v>1685</v>
      </c>
      <c r="G138" s="218" t="s">
        <v>1675</v>
      </c>
      <c r="H138" s="219">
        <v>1</v>
      </c>
      <c r="I138" s="220"/>
      <c r="J138" s="221">
        <f>ROUND(I138*H138,2)</f>
        <v>0</v>
      </c>
      <c r="K138" s="217" t="s">
        <v>19</v>
      </c>
      <c r="L138" s="47"/>
      <c r="M138" s="222" t="s">
        <v>19</v>
      </c>
      <c r="N138" s="223" t="s">
        <v>46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533</v>
      </c>
      <c r="AT138" s="226" t="s">
        <v>153</v>
      </c>
      <c r="AU138" s="226" t="s">
        <v>167</v>
      </c>
      <c r="AY138" s="20" t="s">
        <v>151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83</v>
      </c>
      <c r="BK138" s="227">
        <f>ROUND(I138*H138,2)</f>
        <v>0</v>
      </c>
      <c r="BL138" s="20" t="s">
        <v>533</v>
      </c>
      <c r="BM138" s="226" t="s">
        <v>432</v>
      </c>
    </row>
    <row r="139" s="2" customFormat="1" ht="16.5" customHeight="1">
      <c r="A139" s="41"/>
      <c r="B139" s="42"/>
      <c r="C139" s="215" t="s">
        <v>300</v>
      </c>
      <c r="D139" s="215" t="s">
        <v>153</v>
      </c>
      <c r="E139" s="216" t="s">
        <v>1686</v>
      </c>
      <c r="F139" s="217" t="s">
        <v>1687</v>
      </c>
      <c r="G139" s="218" t="s">
        <v>1637</v>
      </c>
      <c r="H139" s="219">
        <v>1</v>
      </c>
      <c r="I139" s="220"/>
      <c r="J139" s="221">
        <f>ROUND(I139*H139,2)</f>
        <v>0</v>
      </c>
      <c r="K139" s="217" t="s">
        <v>19</v>
      </c>
      <c r="L139" s="47"/>
      <c r="M139" s="222" t="s">
        <v>19</v>
      </c>
      <c r="N139" s="223" t="s">
        <v>46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533</v>
      </c>
      <c r="AT139" s="226" t="s">
        <v>153</v>
      </c>
      <c r="AU139" s="226" t="s">
        <v>167</v>
      </c>
      <c r="AY139" s="20" t="s">
        <v>151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83</v>
      </c>
      <c r="BK139" s="227">
        <f>ROUND(I139*H139,2)</f>
        <v>0</v>
      </c>
      <c r="BL139" s="20" t="s">
        <v>533</v>
      </c>
      <c r="BM139" s="226" t="s">
        <v>446</v>
      </c>
    </row>
    <row r="140" s="2" customFormat="1" ht="16.5" customHeight="1">
      <c r="A140" s="41"/>
      <c r="B140" s="42"/>
      <c r="C140" s="215" t="s">
        <v>305</v>
      </c>
      <c r="D140" s="215" t="s">
        <v>153</v>
      </c>
      <c r="E140" s="216" t="s">
        <v>1688</v>
      </c>
      <c r="F140" s="217" t="s">
        <v>1689</v>
      </c>
      <c r="G140" s="218" t="s">
        <v>1637</v>
      </c>
      <c r="H140" s="219">
        <v>1</v>
      </c>
      <c r="I140" s="220"/>
      <c r="J140" s="221">
        <f>ROUND(I140*H140,2)</f>
        <v>0</v>
      </c>
      <c r="K140" s="217" t="s">
        <v>19</v>
      </c>
      <c r="L140" s="47"/>
      <c r="M140" s="222" t="s">
        <v>19</v>
      </c>
      <c r="N140" s="223" t="s">
        <v>46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533</v>
      </c>
      <c r="AT140" s="226" t="s">
        <v>153</v>
      </c>
      <c r="AU140" s="226" t="s">
        <v>167</v>
      </c>
      <c r="AY140" s="20" t="s">
        <v>151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83</v>
      </c>
      <c r="BK140" s="227">
        <f>ROUND(I140*H140,2)</f>
        <v>0</v>
      </c>
      <c r="BL140" s="20" t="s">
        <v>533</v>
      </c>
      <c r="BM140" s="226" t="s">
        <v>454</v>
      </c>
    </row>
    <row r="141" s="2" customFormat="1" ht="33" customHeight="1">
      <c r="A141" s="41"/>
      <c r="B141" s="42"/>
      <c r="C141" s="215" t="s">
        <v>310</v>
      </c>
      <c r="D141" s="215" t="s">
        <v>153</v>
      </c>
      <c r="E141" s="216" t="s">
        <v>1690</v>
      </c>
      <c r="F141" s="217" t="s">
        <v>1691</v>
      </c>
      <c r="G141" s="218" t="s">
        <v>1637</v>
      </c>
      <c r="H141" s="219">
        <v>1</v>
      </c>
      <c r="I141" s="220"/>
      <c r="J141" s="221">
        <f>ROUND(I141*H141,2)</f>
        <v>0</v>
      </c>
      <c r="K141" s="217" t="s">
        <v>19</v>
      </c>
      <c r="L141" s="47"/>
      <c r="M141" s="222" t="s">
        <v>19</v>
      </c>
      <c r="N141" s="223" t="s">
        <v>46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533</v>
      </c>
      <c r="AT141" s="226" t="s">
        <v>153</v>
      </c>
      <c r="AU141" s="226" t="s">
        <v>167</v>
      </c>
      <c r="AY141" s="20" t="s">
        <v>151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83</v>
      </c>
      <c r="BK141" s="227">
        <f>ROUND(I141*H141,2)</f>
        <v>0</v>
      </c>
      <c r="BL141" s="20" t="s">
        <v>533</v>
      </c>
      <c r="BM141" s="226" t="s">
        <v>465</v>
      </c>
    </row>
    <row r="142" s="2" customFormat="1" ht="21.75" customHeight="1">
      <c r="A142" s="41"/>
      <c r="B142" s="42"/>
      <c r="C142" s="215" t="s">
        <v>315</v>
      </c>
      <c r="D142" s="215" t="s">
        <v>153</v>
      </c>
      <c r="E142" s="216" t="s">
        <v>1692</v>
      </c>
      <c r="F142" s="217" t="s">
        <v>1639</v>
      </c>
      <c r="G142" s="218" t="s">
        <v>170</v>
      </c>
      <c r="H142" s="219">
        <v>66</v>
      </c>
      <c r="I142" s="220"/>
      <c r="J142" s="221">
        <f>ROUND(I142*H142,2)</f>
        <v>0</v>
      </c>
      <c r="K142" s="217" t="s">
        <v>19</v>
      </c>
      <c r="L142" s="47"/>
      <c r="M142" s="222" t="s">
        <v>19</v>
      </c>
      <c r="N142" s="223" t="s">
        <v>46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533</v>
      </c>
      <c r="AT142" s="226" t="s">
        <v>153</v>
      </c>
      <c r="AU142" s="226" t="s">
        <v>167</v>
      </c>
      <c r="AY142" s="20" t="s">
        <v>151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83</v>
      </c>
      <c r="BK142" s="227">
        <f>ROUND(I142*H142,2)</f>
        <v>0</v>
      </c>
      <c r="BL142" s="20" t="s">
        <v>533</v>
      </c>
      <c r="BM142" s="226" t="s">
        <v>477</v>
      </c>
    </row>
    <row r="143" s="2" customFormat="1" ht="21.75" customHeight="1">
      <c r="A143" s="41"/>
      <c r="B143" s="42"/>
      <c r="C143" s="215" t="s">
        <v>320</v>
      </c>
      <c r="D143" s="215" t="s">
        <v>153</v>
      </c>
      <c r="E143" s="216" t="s">
        <v>1693</v>
      </c>
      <c r="F143" s="217" t="s">
        <v>1641</v>
      </c>
      <c r="G143" s="218" t="s">
        <v>170</v>
      </c>
      <c r="H143" s="219">
        <v>3</v>
      </c>
      <c r="I143" s="220"/>
      <c r="J143" s="221">
        <f>ROUND(I143*H143,2)</f>
        <v>0</v>
      </c>
      <c r="K143" s="217" t="s">
        <v>19</v>
      </c>
      <c r="L143" s="47"/>
      <c r="M143" s="222" t="s">
        <v>19</v>
      </c>
      <c r="N143" s="223" t="s">
        <v>46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533</v>
      </c>
      <c r="AT143" s="226" t="s">
        <v>153</v>
      </c>
      <c r="AU143" s="226" t="s">
        <v>167</v>
      </c>
      <c r="AY143" s="20" t="s">
        <v>151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20" t="s">
        <v>83</v>
      </c>
      <c r="BK143" s="227">
        <f>ROUND(I143*H143,2)</f>
        <v>0</v>
      </c>
      <c r="BL143" s="20" t="s">
        <v>533</v>
      </c>
      <c r="BM143" s="226" t="s">
        <v>490</v>
      </c>
    </row>
    <row r="144" s="2" customFormat="1" ht="16.5" customHeight="1">
      <c r="A144" s="41"/>
      <c r="B144" s="42"/>
      <c r="C144" s="215" t="s">
        <v>330</v>
      </c>
      <c r="D144" s="215" t="s">
        <v>153</v>
      </c>
      <c r="E144" s="216" t="s">
        <v>1694</v>
      </c>
      <c r="F144" s="217" t="s">
        <v>1695</v>
      </c>
      <c r="G144" s="218" t="s">
        <v>1637</v>
      </c>
      <c r="H144" s="219">
        <v>1</v>
      </c>
      <c r="I144" s="220"/>
      <c r="J144" s="221">
        <f>ROUND(I144*H144,2)</f>
        <v>0</v>
      </c>
      <c r="K144" s="217" t="s">
        <v>19</v>
      </c>
      <c r="L144" s="47"/>
      <c r="M144" s="222" t="s">
        <v>19</v>
      </c>
      <c r="N144" s="223" t="s">
        <v>46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533</v>
      </c>
      <c r="AT144" s="226" t="s">
        <v>153</v>
      </c>
      <c r="AU144" s="226" t="s">
        <v>167</v>
      </c>
      <c r="AY144" s="20" t="s">
        <v>151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83</v>
      </c>
      <c r="BK144" s="227">
        <f>ROUND(I144*H144,2)</f>
        <v>0</v>
      </c>
      <c r="BL144" s="20" t="s">
        <v>533</v>
      </c>
      <c r="BM144" s="226" t="s">
        <v>498</v>
      </c>
    </row>
    <row r="145" s="2" customFormat="1" ht="16.5" customHeight="1">
      <c r="A145" s="41"/>
      <c r="B145" s="42"/>
      <c r="C145" s="215" t="s">
        <v>335</v>
      </c>
      <c r="D145" s="215" t="s">
        <v>153</v>
      </c>
      <c r="E145" s="216" t="s">
        <v>1696</v>
      </c>
      <c r="F145" s="217" t="s">
        <v>1697</v>
      </c>
      <c r="G145" s="218" t="s">
        <v>1637</v>
      </c>
      <c r="H145" s="219">
        <v>3</v>
      </c>
      <c r="I145" s="220"/>
      <c r="J145" s="221">
        <f>ROUND(I145*H145,2)</f>
        <v>0</v>
      </c>
      <c r="K145" s="217" t="s">
        <v>19</v>
      </c>
      <c r="L145" s="47"/>
      <c r="M145" s="222" t="s">
        <v>19</v>
      </c>
      <c r="N145" s="223" t="s">
        <v>46</v>
      </c>
      <c r="O145" s="87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6" t="s">
        <v>533</v>
      </c>
      <c r="AT145" s="226" t="s">
        <v>153</v>
      </c>
      <c r="AU145" s="226" t="s">
        <v>167</v>
      </c>
      <c r="AY145" s="20" t="s">
        <v>151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20" t="s">
        <v>83</v>
      </c>
      <c r="BK145" s="227">
        <f>ROUND(I145*H145,2)</f>
        <v>0</v>
      </c>
      <c r="BL145" s="20" t="s">
        <v>533</v>
      </c>
      <c r="BM145" s="226" t="s">
        <v>506</v>
      </c>
    </row>
    <row r="146" s="2" customFormat="1" ht="21.75" customHeight="1">
      <c r="A146" s="41"/>
      <c r="B146" s="42"/>
      <c r="C146" s="215" t="s">
        <v>341</v>
      </c>
      <c r="D146" s="215" t="s">
        <v>153</v>
      </c>
      <c r="E146" s="216" t="s">
        <v>1698</v>
      </c>
      <c r="F146" s="217" t="s">
        <v>1647</v>
      </c>
      <c r="G146" s="218" t="s">
        <v>170</v>
      </c>
      <c r="H146" s="219">
        <v>63</v>
      </c>
      <c r="I146" s="220"/>
      <c r="J146" s="221">
        <f>ROUND(I146*H146,2)</f>
        <v>0</v>
      </c>
      <c r="K146" s="217" t="s">
        <v>19</v>
      </c>
      <c r="L146" s="47"/>
      <c r="M146" s="222" t="s">
        <v>19</v>
      </c>
      <c r="N146" s="223" t="s">
        <v>46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533</v>
      </c>
      <c r="AT146" s="226" t="s">
        <v>153</v>
      </c>
      <c r="AU146" s="226" t="s">
        <v>167</v>
      </c>
      <c r="AY146" s="20" t="s">
        <v>151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83</v>
      </c>
      <c r="BK146" s="227">
        <f>ROUND(I146*H146,2)</f>
        <v>0</v>
      </c>
      <c r="BL146" s="20" t="s">
        <v>533</v>
      </c>
      <c r="BM146" s="226" t="s">
        <v>515</v>
      </c>
    </row>
    <row r="147" s="2" customFormat="1" ht="16.5" customHeight="1">
      <c r="A147" s="41"/>
      <c r="B147" s="42"/>
      <c r="C147" s="215" t="s">
        <v>348</v>
      </c>
      <c r="D147" s="215" t="s">
        <v>153</v>
      </c>
      <c r="E147" s="216" t="s">
        <v>1699</v>
      </c>
      <c r="F147" s="217" t="s">
        <v>1649</v>
      </c>
      <c r="G147" s="218" t="s">
        <v>170</v>
      </c>
      <c r="H147" s="219">
        <v>63</v>
      </c>
      <c r="I147" s="220"/>
      <c r="J147" s="221">
        <f>ROUND(I147*H147,2)</f>
        <v>0</v>
      </c>
      <c r="K147" s="217" t="s">
        <v>19</v>
      </c>
      <c r="L147" s="47"/>
      <c r="M147" s="222" t="s">
        <v>19</v>
      </c>
      <c r="N147" s="223" t="s">
        <v>46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533</v>
      </c>
      <c r="AT147" s="226" t="s">
        <v>153</v>
      </c>
      <c r="AU147" s="226" t="s">
        <v>167</v>
      </c>
      <c r="AY147" s="20" t="s">
        <v>151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83</v>
      </c>
      <c r="BK147" s="227">
        <f>ROUND(I147*H147,2)</f>
        <v>0</v>
      </c>
      <c r="BL147" s="20" t="s">
        <v>533</v>
      </c>
      <c r="BM147" s="226" t="s">
        <v>524</v>
      </c>
    </row>
    <row r="148" s="2" customFormat="1" ht="16.5" customHeight="1">
      <c r="A148" s="41"/>
      <c r="B148" s="42"/>
      <c r="C148" s="215" t="s">
        <v>355</v>
      </c>
      <c r="D148" s="215" t="s">
        <v>153</v>
      </c>
      <c r="E148" s="216" t="s">
        <v>1700</v>
      </c>
      <c r="F148" s="217" t="s">
        <v>1653</v>
      </c>
      <c r="G148" s="218" t="s">
        <v>170</v>
      </c>
      <c r="H148" s="219">
        <v>50</v>
      </c>
      <c r="I148" s="220"/>
      <c r="J148" s="221">
        <f>ROUND(I148*H148,2)</f>
        <v>0</v>
      </c>
      <c r="K148" s="217" t="s">
        <v>19</v>
      </c>
      <c r="L148" s="47"/>
      <c r="M148" s="222" t="s">
        <v>19</v>
      </c>
      <c r="N148" s="223" t="s">
        <v>46</v>
      </c>
      <c r="O148" s="87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6" t="s">
        <v>533</v>
      </c>
      <c r="AT148" s="226" t="s">
        <v>153</v>
      </c>
      <c r="AU148" s="226" t="s">
        <v>167</v>
      </c>
      <c r="AY148" s="20" t="s">
        <v>151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20" t="s">
        <v>83</v>
      </c>
      <c r="BK148" s="227">
        <f>ROUND(I148*H148,2)</f>
        <v>0</v>
      </c>
      <c r="BL148" s="20" t="s">
        <v>533</v>
      </c>
      <c r="BM148" s="226" t="s">
        <v>533</v>
      </c>
    </row>
    <row r="149" s="2" customFormat="1" ht="16.5" customHeight="1">
      <c r="A149" s="41"/>
      <c r="B149" s="42"/>
      <c r="C149" s="215" t="s">
        <v>362</v>
      </c>
      <c r="D149" s="215" t="s">
        <v>153</v>
      </c>
      <c r="E149" s="216" t="s">
        <v>1701</v>
      </c>
      <c r="F149" s="217" t="s">
        <v>1655</v>
      </c>
      <c r="G149" s="218" t="s">
        <v>170</v>
      </c>
      <c r="H149" s="219">
        <v>3</v>
      </c>
      <c r="I149" s="220"/>
      <c r="J149" s="221">
        <f>ROUND(I149*H149,2)</f>
        <v>0</v>
      </c>
      <c r="K149" s="217" t="s">
        <v>19</v>
      </c>
      <c r="L149" s="47"/>
      <c r="M149" s="222" t="s">
        <v>19</v>
      </c>
      <c r="N149" s="223" t="s">
        <v>46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533</v>
      </c>
      <c r="AT149" s="226" t="s">
        <v>153</v>
      </c>
      <c r="AU149" s="226" t="s">
        <v>167</v>
      </c>
      <c r="AY149" s="20" t="s">
        <v>151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83</v>
      </c>
      <c r="BK149" s="227">
        <f>ROUND(I149*H149,2)</f>
        <v>0</v>
      </c>
      <c r="BL149" s="20" t="s">
        <v>533</v>
      </c>
      <c r="BM149" s="226" t="s">
        <v>542</v>
      </c>
    </row>
    <row r="150" s="2" customFormat="1" ht="16.5" customHeight="1">
      <c r="A150" s="41"/>
      <c r="B150" s="42"/>
      <c r="C150" s="215" t="s">
        <v>369</v>
      </c>
      <c r="D150" s="215" t="s">
        <v>153</v>
      </c>
      <c r="E150" s="216" t="s">
        <v>1702</v>
      </c>
      <c r="F150" s="217" t="s">
        <v>1657</v>
      </c>
      <c r="G150" s="218" t="s">
        <v>1637</v>
      </c>
      <c r="H150" s="219">
        <v>3</v>
      </c>
      <c r="I150" s="220"/>
      <c r="J150" s="221">
        <f>ROUND(I150*H150,2)</f>
        <v>0</v>
      </c>
      <c r="K150" s="217" t="s">
        <v>19</v>
      </c>
      <c r="L150" s="47"/>
      <c r="M150" s="222" t="s">
        <v>19</v>
      </c>
      <c r="N150" s="223" t="s">
        <v>46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533</v>
      </c>
      <c r="AT150" s="226" t="s">
        <v>153</v>
      </c>
      <c r="AU150" s="226" t="s">
        <v>167</v>
      </c>
      <c r="AY150" s="20" t="s">
        <v>151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83</v>
      </c>
      <c r="BK150" s="227">
        <f>ROUND(I150*H150,2)</f>
        <v>0</v>
      </c>
      <c r="BL150" s="20" t="s">
        <v>533</v>
      </c>
      <c r="BM150" s="226" t="s">
        <v>552</v>
      </c>
    </row>
    <row r="151" s="2" customFormat="1" ht="21.75" customHeight="1">
      <c r="A151" s="41"/>
      <c r="B151" s="42"/>
      <c r="C151" s="215" t="s">
        <v>377</v>
      </c>
      <c r="D151" s="215" t="s">
        <v>153</v>
      </c>
      <c r="E151" s="216" t="s">
        <v>1703</v>
      </c>
      <c r="F151" s="217" t="s">
        <v>1659</v>
      </c>
      <c r="G151" s="218" t="s">
        <v>193</v>
      </c>
      <c r="H151" s="219">
        <v>1</v>
      </c>
      <c r="I151" s="220"/>
      <c r="J151" s="221">
        <f>ROUND(I151*H151,2)</f>
        <v>0</v>
      </c>
      <c r="K151" s="217" t="s">
        <v>19</v>
      </c>
      <c r="L151" s="47"/>
      <c r="M151" s="222" t="s">
        <v>19</v>
      </c>
      <c r="N151" s="223" t="s">
        <v>46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533</v>
      </c>
      <c r="AT151" s="226" t="s">
        <v>153</v>
      </c>
      <c r="AU151" s="226" t="s">
        <v>167</v>
      </c>
      <c r="AY151" s="20" t="s">
        <v>151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83</v>
      </c>
      <c r="BK151" s="227">
        <f>ROUND(I151*H151,2)</f>
        <v>0</v>
      </c>
      <c r="BL151" s="20" t="s">
        <v>533</v>
      </c>
      <c r="BM151" s="226" t="s">
        <v>564</v>
      </c>
    </row>
    <row r="152" s="2" customFormat="1" ht="24.15" customHeight="1">
      <c r="A152" s="41"/>
      <c r="B152" s="42"/>
      <c r="C152" s="215" t="s">
        <v>383</v>
      </c>
      <c r="D152" s="215" t="s">
        <v>153</v>
      </c>
      <c r="E152" s="216" t="s">
        <v>1704</v>
      </c>
      <c r="F152" s="217" t="s">
        <v>1661</v>
      </c>
      <c r="G152" s="218" t="s">
        <v>170</v>
      </c>
      <c r="H152" s="219">
        <v>63</v>
      </c>
      <c r="I152" s="220"/>
      <c r="J152" s="221">
        <f>ROUND(I152*H152,2)</f>
        <v>0</v>
      </c>
      <c r="K152" s="217" t="s">
        <v>19</v>
      </c>
      <c r="L152" s="47"/>
      <c r="M152" s="222" t="s">
        <v>19</v>
      </c>
      <c r="N152" s="223" t="s">
        <v>46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533</v>
      </c>
      <c r="AT152" s="226" t="s">
        <v>153</v>
      </c>
      <c r="AU152" s="226" t="s">
        <v>167</v>
      </c>
      <c r="AY152" s="20" t="s">
        <v>151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83</v>
      </c>
      <c r="BK152" s="227">
        <f>ROUND(I152*H152,2)</f>
        <v>0</v>
      </c>
      <c r="BL152" s="20" t="s">
        <v>533</v>
      </c>
      <c r="BM152" s="226" t="s">
        <v>574</v>
      </c>
    </row>
    <row r="153" s="2" customFormat="1" ht="24.15" customHeight="1">
      <c r="A153" s="41"/>
      <c r="B153" s="42"/>
      <c r="C153" s="215" t="s">
        <v>393</v>
      </c>
      <c r="D153" s="215" t="s">
        <v>153</v>
      </c>
      <c r="E153" s="216" t="s">
        <v>1705</v>
      </c>
      <c r="F153" s="217" t="s">
        <v>1663</v>
      </c>
      <c r="G153" s="218" t="s">
        <v>170</v>
      </c>
      <c r="H153" s="219">
        <v>63</v>
      </c>
      <c r="I153" s="220"/>
      <c r="J153" s="221">
        <f>ROUND(I153*H153,2)</f>
        <v>0</v>
      </c>
      <c r="K153" s="217" t="s">
        <v>19</v>
      </c>
      <c r="L153" s="47"/>
      <c r="M153" s="222" t="s">
        <v>19</v>
      </c>
      <c r="N153" s="223" t="s">
        <v>46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533</v>
      </c>
      <c r="AT153" s="226" t="s">
        <v>153</v>
      </c>
      <c r="AU153" s="226" t="s">
        <v>167</v>
      </c>
      <c r="AY153" s="20" t="s">
        <v>151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83</v>
      </c>
      <c r="BK153" s="227">
        <f>ROUND(I153*H153,2)</f>
        <v>0</v>
      </c>
      <c r="BL153" s="20" t="s">
        <v>533</v>
      </c>
      <c r="BM153" s="226" t="s">
        <v>586</v>
      </c>
    </row>
    <row r="154" s="2" customFormat="1" ht="24.15" customHeight="1">
      <c r="A154" s="41"/>
      <c r="B154" s="42"/>
      <c r="C154" s="215" t="s">
        <v>399</v>
      </c>
      <c r="D154" s="215" t="s">
        <v>153</v>
      </c>
      <c r="E154" s="216" t="s">
        <v>1706</v>
      </c>
      <c r="F154" s="217" t="s">
        <v>1665</v>
      </c>
      <c r="G154" s="218" t="s">
        <v>170</v>
      </c>
      <c r="H154" s="219">
        <v>63</v>
      </c>
      <c r="I154" s="220"/>
      <c r="J154" s="221">
        <f>ROUND(I154*H154,2)</f>
        <v>0</v>
      </c>
      <c r="K154" s="217" t="s">
        <v>19</v>
      </c>
      <c r="L154" s="47"/>
      <c r="M154" s="222" t="s">
        <v>19</v>
      </c>
      <c r="N154" s="223" t="s">
        <v>46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533</v>
      </c>
      <c r="AT154" s="226" t="s">
        <v>153</v>
      </c>
      <c r="AU154" s="226" t="s">
        <v>167</v>
      </c>
      <c r="AY154" s="20" t="s">
        <v>151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83</v>
      </c>
      <c r="BK154" s="227">
        <f>ROUND(I154*H154,2)</f>
        <v>0</v>
      </c>
      <c r="BL154" s="20" t="s">
        <v>533</v>
      </c>
      <c r="BM154" s="226" t="s">
        <v>596</v>
      </c>
    </row>
    <row r="155" s="2" customFormat="1" ht="44.25" customHeight="1">
      <c r="A155" s="41"/>
      <c r="B155" s="42"/>
      <c r="C155" s="215" t="s">
        <v>404</v>
      </c>
      <c r="D155" s="215" t="s">
        <v>153</v>
      </c>
      <c r="E155" s="216" t="s">
        <v>1707</v>
      </c>
      <c r="F155" s="217" t="s">
        <v>1667</v>
      </c>
      <c r="G155" s="218" t="s">
        <v>1637</v>
      </c>
      <c r="H155" s="219">
        <v>1</v>
      </c>
      <c r="I155" s="220"/>
      <c r="J155" s="221">
        <f>ROUND(I155*H155,2)</f>
        <v>0</v>
      </c>
      <c r="K155" s="217" t="s">
        <v>19</v>
      </c>
      <c r="L155" s="47"/>
      <c r="M155" s="222" t="s">
        <v>19</v>
      </c>
      <c r="N155" s="223" t="s">
        <v>46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533</v>
      </c>
      <c r="AT155" s="226" t="s">
        <v>153</v>
      </c>
      <c r="AU155" s="226" t="s">
        <v>167</v>
      </c>
      <c r="AY155" s="20" t="s">
        <v>151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83</v>
      </c>
      <c r="BK155" s="227">
        <f>ROUND(I155*H155,2)</f>
        <v>0</v>
      </c>
      <c r="BL155" s="20" t="s">
        <v>533</v>
      </c>
      <c r="BM155" s="226" t="s">
        <v>604</v>
      </c>
    </row>
    <row r="156" s="2" customFormat="1" ht="16.5" customHeight="1">
      <c r="A156" s="41"/>
      <c r="B156" s="42"/>
      <c r="C156" s="215" t="s">
        <v>411</v>
      </c>
      <c r="D156" s="215" t="s">
        <v>153</v>
      </c>
      <c r="E156" s="216" t="s">
        <v>1708</v>
      </c>
      <c r="F156" s="217" t="s">
        <v>1669</v>
      </c>
      <c r="G156" s="218" t="s">
        <v>156</v>
      </c>
      <c r="H156" s="219">
        <v>10</v>
      </c>
      <c r="I156" s="220"/>
      <c r="J156" s="221">
        <f>ROUND(I156*H156,2)</f>
        <v>0</v>
      </c>
      <c r="K156" s="217" t="s">
        <v>19</v>
      </c>
      <c r="L156" s="47"/>
      <c r="M156" s="222" t="s">
        <v>19</v>
      </c>
      <c r="N156" s="223" t="s">
        <v>46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533</v>
      </c>
      <c r="AT156" s="226" t="s">
        <v>153</v>
      </c>
      <c r="AU156" s="226" t="s">
        <v>167</v>
      </c>
      <c r="AY156" s="20" t="s">
        <v>151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83</v>
      </c>
      <c r="BK156" s="227">
        <f>ROUND(I156*H156,2)</f>
        <v>0</v>
      </c>
      <c r="BL156" s="20" t="s">
        <v>533</v>
      </c>
      <c r="BM156" s="226" t="s">
        <v>612</v>
      </c>
    </row>
    <row r="157" s="2" customFormat="1" ht="21.75" customHeight="1">
      <c r="A157" s="41"/>
      <c r="B157" s="42"/>
      <c r="C157" s="215" t="s">
        <v>416</v>
      </c>
      <c r="D157" s="215" t="s">
        <v>153</v>
      </c>
      <c r="E157" s="216" t="s">
        <v>1709</v>
      </c>
      <c r="F157" s="217" t="s">
        <v>1671</v>
      </c>
      <c r="G157" s="218" t="s">
        <v>1672</v>
      </c>
      <c r="H157" s="219">
        <v>0.20000000000000001</v>
      </c>
      <c r="I157" s="220"/>
      <c r="J157" s="221">
        <f>ROUND(I157*H157,2)</f>
        <v>0</v>
      </c>
      <c r="K157" s="217" t="s">
        <v>19</v>
      </c>
      <c r="L157" s="47"/>
      <c r="M157" s="222" t="s">
        <v>19</v>
      </c>
      <c r="N157" s="223" t="s">
        <v>46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533</v>
      </c>
      <c r="AT157" s="226" t="s">
        <v>153</v>
      </c>
      <c r="AU157" s="226" t="s">
        <v>167</v>
      </c>
      <c r="AY157" s="20" t="s">
        <v>151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83</v>
      </c>
      <c r="BK157" s="227">
        <f>ROUND(I157*H157,2)</f>
        <v>0</v>
      </c>
      <c r="BL157" s="20" t="s">
        <v>533</v>
      </c>
      <c r="BM157" s="226" t="s">
        <v>621</v>
      </c>
    </row>
    <row r="158" s="2" customFormat="1" ht="16.5" customHeight="1">
      <c r="A158" s="41"/>
      <c r="B158" s="42"/>
      <c r="C158" s="267" t="s">
        <v>421</v>
      </c>
      <c r="D158" s="267" t="s">
        <v>363</v>
      </c>
      <c r="E158" s="268" t="s">
        <v>1710</v>
      </c>
      <c r="F158" s="269" t="s">
        <v>1674</v>
      </c>
      <c r="G158" s="270" t="s">
        <v>1675</v>
      </c>
      <c r="H158" s="271">
        <v>1</v>
      </c>
      <c r="I158" s="272"/>
      <c r="J158" s="273">
        <f>ROUND(I158*H158,2)</f>
        <v>0</v>
      </c>
      <c r="K158" s="269" t="s">
        <v>19</v>
      </c>
      <c r="L158" s="274"/>
      <c r="M158" s="275" t="s">
        <v>19</v>
      </c>
      <c r="N158" s="276" t="s">
        <v>46</v>
      </c>
      <c r="O158" s="87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1676</v>
      </c>
      <c r="AT158" s="226" t="s">
        <v>363</v>
      </c>
      <c r="AU158" s="226" t="s">
        <v>167</v>
      </c>
      <c r="AY158" s="20" t="s">
        <v>151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83</v>
      </c>
      <c r="BK158" s="227">
        <f>ROUND(I158*H158,2)</f>
        <v>0</v>
      </c>
      <c r="BL158" s="20" t="s">
        <v>533</v>
      </c>
      <c r="BM158" s="226" t="s">
        <v>631</v>
      </c>
    </row>
    <row r="159" s="12" customFormat="1" ht="22.8" customHeight="1">
      <c r="A159" s="12"/>
      <c r="B159" s="199"/>
      <c r="C159" s="200"/>
      <c r="D159" s="201" t="s">
        <v>74</v>
      </c>
      <c r="E159" s="213" t="s">
        <v>1711</v>
      </c>
      <c r="F159" s="213" t="s">
        <v>1712</v>
      </c>
      <c r="G159" s="200"/>
      <c r="H159" s="200"/>
      <c r="I159" s="203"/>
      <c r="J159" s="214">
        <f>BK159</f>
        <v>0</v>
      </c>
      <c r="K159" s="200"/>
      <c r="L159" s="205"/>
      <c r="M159" s="206"/>
      <c r="N159" s="207"/>
      <c r="O159" s="207"/>
      <c r="P159" s="208">
        <f>P160</f>
        <v>0</v>
      </c>
      <c r="Q159" s="207"/>
      <c r="R159" s="208">
        <f>R160</f>
        <v>0</v>
      </c>
      <c r="S159" s="207"/>
      <c r="T159" s="209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0" t="s">
        <v>83</v>
      </c>
      <c r="AT159" s="211" t="s">
        <v>74</v>
      </c>
      <c r="AU159" s="211" t="s">
        <v>83</v>
      </c>
      <c r="AY159" s="210" t="s">
        <v>151</v>
      </c>
      <c r="BK159" s="212">
        <f>BK160</f>
        <v>0</v>
      </c>
    </row>
    <row r="160" s="12" customFormat="1" ht="20.88" customHeight="1">
      <c r="A160" s="12"/>
      <c r="B160" s="199"/>
      <c r="C160" s="200"/>
      <c r="D160" s="201" t="s">
        <v>74</v>
      </c>
      <c r="E160" s="213" t="s">
        <v>1713</v>
      </c>
      <c r="F160" s="213" t="s">
        <v>1634</v>
      </c>
      <c r="G160" s="200"/>
      <c r="H160" s="200"/>
      <c r="I160" s="203"/>
      <c r="J160" s="214">
        <f>BK160</f>
        <v>0</v>
      </c>
      <c r="K160" s="200"/>
      <c r="L160" s="205"/>
      <c r="M160" s="206"/>
      <c r="N160" s="207"/>
      <c r="O160" s="207"/>
      <c r="P160" s="208">
        <f>SUM(P161:P183)</f>
        <v>0</v>
      </c>
      <c r="Q160" s="207"/>
      <c r="R160" s="208">
        <f>SUM(R161:R183)</f>
        <v>0</v>
      </c>
      <c r="S160" s="207"/>
      <c r="T160" s="209">
        <f>SUM(T161:T183)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0" t="s">
        <v>83</v>
      </c>
      <c r="AT160" s="211" t="s">
        <v>74</v>
      </c>
      <c r="AU160" s="211" t="s">
        <v>85</v>
      </c>
      <c r="AY160" s="210" t="s">
        <v>151</v>
      </c>
      <c r="BK160" s="212">
        <f>SUM(BK161:BK183)</f>
        <v>0</v>
      </c>
    </row>
    <row r="161" s="2" customFormat="1" ht="33" customHeight="1">
      <c r="A161" s="41"/>
      <c r="B161" s="42"/>
      <c r="C161" s="215" t="s">
        <v>426</v>
      </c>
      <c r="D161" s="215" t="s">
        <v>153</v>
      </c>
      <c r="E161" s="216" t="s">
        <v>1714</v>
      </c>
      <c r="F161" s="217" t="s">
        <v>1681</v>
      </c>
      <c r="G161" s="218" t="s">
        <v>1675</v>
      </c>
      <c r="H161" s="219">
        <v>1</v>
      </c>
      <c r="I161" s="220"/>
      <c r="J161" s="221">
        <f>ROUND(I161*H161,2)</f>
        <v>0</v>
      </c>
      <c r="K161" s="217" t="s">
        <v>19</v>
      </c>
      <c r="L161" s="47"/>
      <c r="M161" s="222" t="s">
        <v>19</v>
      </c>
      <c r="N161" s="223" t="s">
        <v>46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533</v>
      </c>
      <c r="AT161" s="226" t="s">
        <v>153</v>
      </c>
      <c r="AU161" s="226" t="s">
        <v>167</v>
      </c>
      <c r="AY161" s="20" t="s">
        <v>151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83</v>
      </c>
      <c r="BK161" s="227">
        <f>ROUND(I161*H161,2)</f>
        <v>0</v>
      </c>
      <c r="BL161" s="20" t="s">
        <v>533</v>
      </c>
      <c r="BM161" s="226" t="s">
        <v>640</v>
      </c>
    </row>
    <row r="162" s="2" customFormat="1" ht="16.5" customHeight="1">
      <c r="A162" s="41"/>
      <c r="B162" s="42"/>
      <c r="C162" s="215" t="s">
        <v>432</v>
      </c>
      <c r="D162" s="215" t="s">
        <v>153</v>
      </c>
      <c r="E162" s="216" t="s">
        <v>1715</v>
      </c>
      <c r="F162" s="217" t="s">
        <v>1683</v>
      </c>
      <c r="G162" s="218" t="s">
        <v>1637</v>
      </c>
      <c r="H162" s="219">
        <v>2</v>
      </c>
      <c r="I162" s="220"/>
      <c r="J162" s="221">
        <f>ROUND(I162*H162,2)</f>
        <v>0</v>
      </c>
      <c r="K162" s="217" t="s">
        <v>19</v>
      </c>
      <c r="L162" s="47"/>
      <c r="M162" s="222" t="s">
        <v>19</v>
      </c>
      <c r="N162" s="223" t="s">
        <v>46</v>
      </c>
      <c r="O162" s="87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533</v>
      </c>
      <c r="AT162" s="226" t="s">
        <v>153</v>
      </c>
      <c r="AU162" s="226" t="s">
        <v>167</v>
      </c>
      <c r="AY162" s="20" t="s">
        <v>151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20" t="s">
        <v>83</v>
      </c>
      <c r="BK162" s="227">
        <f>ROUND(I162*H162,2)</f>
        <v>0</v>
      </c>
      <c r="BL162" s="20" t="s">
        <v>533</v>
      </c>
      <c r="BM162" s="226" t="s">
        <v>648</v>
      </c>
    </row>
    <row r="163" s="2" customFormat="1" ht="16.5" customHeight="1">
      <c r="A163" s="41"/>
      <c r="B163" s="42"/>
      <c r="C163" s="215" t="s">
        <v>440</v>
      </c>
      <c r="D163" s="215" t="s">
        <v>153</v>
      </c>
      <c r="E163" s="216" t="s">
        <v>1716</v>
      </c>
      <c r="F163" s="217" t="s">
        <v>1685</v>
      </c>
      <c r="G163" s="218" t="s">
        <v>1675</v>
      </c>
      <c r="H163" s="219">
        <v>1</v>
      </c>
      <c r="I163" s="220"/>
      <c r="J163" s="221">
        <f>ROUND(I163*H163,2)</f>
        <v>0</v>
      </c>
      <c r="K163" s="217" t="s">
        <v>19</v>
      </c>
      <c r="L163" s="47"/>
      <c r="M163" s="222" t="s">
        <v>19</v>
      </c>
      <c r="N163" s="223" t="s">
        <v>46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533</v>
      </c>
      <c r="AT163" s="226" t="s">
        <v>153</v>
      </c>
      <c r="AU163" s="226" t="s">
        <v>167</v>
      </c>
      <c r="AY163" s="20" t="s">
        <v>151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83</v>
      </c>
      <c r="BK163" s="227">
        <f>ROUND(I163*H163,2)</f>
        <v>0</v>
      </c>
      <c r="BL163" s="20" t="s">
        <v>533</v>
      </c>
      <c r="BM163" s="226" t="s">
        <v>657</v>
      </c>
    </row>
    <row r="164" s="2" customFormat="1" ht="16.5" customHeight="1">
      <c r="A164" s="41"/>
      <c r="B164" s="42"/>
      <c r="C164" s="215" t="s">
        <v>446</v>
      </c>
      <c r="D164" s="215" t="s">
        <v>153</v>
      </c>
      <c r="E164" s="216" t="s">
        <v>1717</v>
      </c>
      <c r="F164" s="217" t="s">
        <v>1687</v>
      </c>
      <c r="G164" s="218" t="s">
        <v>1637</v>
      </c>
      <c r="H164" s="219">
        <v>1</v>
      </c>
      <c r="I164" s="220"/>
      <c r="J164" s="221">
        <f>ROUND(I164*H164,2)</f>
        <v>0</v>
      </c>
      <c r="K164" s="217" t="s">
        <v>19</v>
      </c>
      <c r="L164" s="47"/>
      <c r="M164" s="222" t="s">
        <v>19</v>
      </c>
      <c r="N164" s="223" t="s">
        <v>46</v>
      </c>
      <c r="O164" s="87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6" t="s">
        <v>533</v>
      </c>
      <c r="AT164" s="226" t="s">
        <v>153</v>
      </c>
      <c r="AU164" s="226" t="s">
        <v>167</v>
      </c>
      <c r="AY164" s="20" t="s">
        <v>151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20" t="s">
        <v>83</v>
      </c>
      <c r="BK164" s="227">
        <f>ROUND(I164*H164,2)</f>
        <v>0</v>
      </c>
      <c r="BL164" s="20" t="s">
        <v>533</v>
      </c>
      <c r="BM164" s="226" t="s">
        <v>666</v>
      </c>
    </row>
    <row r="165" s="2" customFormat="1" ht="16.5" customHeight="1">
      <c r="A165" s="41"/>
      <c r="B165" s="42"/>
      <c r="C165" s="215" t="s">
        <v>450</v>
      </c>
      <c r="D165" s="215" t="s">
        <v>153</v>
      </c>
      <c r="E165" s="216" t="s">
        <v>1718</v>
      </c>
      <c r="F165" s="217" t="s">
        <v>1689</v>
      </c>
      <c r="G165" s="218" t="s">
        <v>1637</v>
      </c>
      <c r="H165" s="219">
        <v>1</v>
      </c>
      <c r="I165" s="220"/>
      <c r="J165" s="221">
        <f>ROUND(I165*H165,2)</f>
        <v>0</v>
      </c>
      <c r="K165" s="217" t="s">
        <v>19</v>
      </c>
      <c r="L165" s="47"/>
      <c r="M165" s="222" t="s">
        <v>19</v>
      </c>
      <c r="N165" s="223" t="s">
        <v>46</v>
      </c>
      <c r="O165" s="87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533</v>
      </c>
      <c r="AT165" s="226" t="s">
        <v>153</v>
      </c>
      <c r="AU165" s="226" t="s">
        <v>167</v>
      </c>
      <c r="AY165" s="20" t="s">
        <v>151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83</v>
      </c>
      <c r="BK165" s="227">
        <f>ROUND(I165*H165,2)</f>
        <v>0</v>
      </c>
      <c r="BL165" s="20" t="s">
        <v>533</v>
      </c>
      <c r="BM165" s="226" t="s">
        <v>675</v>
      </c>
    </row>
    <row r="166" s="2" customFormat="1" ht="33" customHeight="1">
      <c r="A166" s="41"/>
      <c r="B166" s="42"/>
      <c r="C166" s="215" t="s">
        <v>454</v>
      </c>
      <c r="D166" s="215" t="s">
        <v>153</v>
      </c>
      <c r="E166" s="216" t="s">
        <v>1719</v>
      </c>
      <c r="F166" s="217" t="s">
        <v>1691</v>
      </c>
      <c r="G166" s="218" t="s">
        <v>1637</v>
      </c>
      <c r="H166" s="219">
        <v>1</v>
      </c>
      <c r="I166" s="220"/>
      <c r="J166" s="221">
        <f>ROUND(I166*H166,2)</f>
        <v>0</v>
      </c>
      <c r="K166" s="217" t="s">
        <v>19</v>
      </c>
      <c r="L166" s="47"/>
      <c r="M166" s="222" t="s">
        <v>19</v>
      </c>
      <c r="N166" s="223" t="s">
        <v>46</v>
      </c>
      <c r="O166" s="87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533</v>
      </c>
      <c r="AT166" s="226" t="s">
        <v>153</v>
      </c>
      <c r="AU166" s="226" t="s">
        <v>167</v>
      </c>
      <c r="AY166" s="20" t="s">
        <v>151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83</v>
      </c>
      <c r="BK166" s="227">
        <f>ROUND(I166*H166,2)</f>
        <v>0</v>
      </c>
      <c r="BL166" s="20" t="s">
        <v>533</v>
      </c>
      <c r="BM166" s="226" t="s">
        <v>684</v>
      </c>
    </row>
    <row r="167" s="2" customFormat="1" ht="21.75" customHeight="1">
      <c r="A167" s="41"/>
      <c r="B167" s="42"/>
      <c r="C167" s="215" t="s">
        <v>461</v>
      </c>
      <c r="D167" s="215" t="s">
        <v>153</v>
      </c>
      <c r="E167" s="216" t="s">
        <v>1720</v>
      </c>
      <c r="F167" s="217" t="s">
        <v>1639</v>
      </c>
      <c r="G167" s="218" t="s">
        <v>170</v>
      </c>
      <c r="H167" s="219">
        <v>88</v>
      </c>
      <c r="I167" s="220"/>
      <c r="J167" s="221">
        <f>ROUND(I167*H167,2)</f>
        <v>0</v>
      </c>
      <c r="K167" s="217" t="s">
        <v>19</v>
      </c>
      <c r="L167" s="47"/>
      <c r="M167" s="222" t="s">
        <v>19</v>
      </c>
      <c r="N167" s="223" t="s">
        <v>46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533</v>
      </c>
      <c r="AT167" s="226" t="s">
        <v>153</v>
      </c>
      <c r="AU167" s="226" t="s">
        <v>167</v>
      </c>
      <c r="AY167" s="20" t="s">
        <v>151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83</v>
      </c>
      <c r="BK167" s="227">
        <f>ROUND(I167*H167,2)</f>
        <v>0</v>
      </c>
      <c r="BL167" s="20" t="s">
        <v>533</v>
      </c>
      <c r="BM167" s="226" t="s">
        <v>693</v>
      </c>
    </row>
    <row r="168" s="2" customFormat="1" ht="21.75" customHeight="1">
      <c r="A168" s="41"/>
      <c r="B168" s="42"/>
      <c r="C168" s="215" t="s">
        <v>465</v>
      </c>
      <c r="D168" s="215" t="s">
        <v>153</v>
      </c>
      <c r="E168" s="216" t="s">
        <v>1721</v>
      </c>
      <c r="F168" s="217" t="s">
        <v>1641</v>
      </c>
      <c r="G168" s="218" t="s">
        <v>170</v>
      </c>
      <c r="H168" s="219">
        <v>3</v>
      </c>
      <c r="I168" s="220"/>
      <c r="J168" s="221">
        <f>ROUND(I168*H168,2)</f>
        <v>0</v>
      </c>
      <c r="K168" s="217" t="s">
        <v>19</v>
      </c>
      <c r="L168" s="47"/>
      <c r="M168" s="222" t="s">
        <v>19</v>
      </c>
      <c r="N168" s="223" t="s">
        <v>46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533</v>
      </c>
      <c r="AT168" s="226" t="s">
        <v>153</v>
      </c>
      <c r="AU168" s="226" t="s">
        <v>167</v>
      </c>
      <c r="AY168" s="20" t="s">
        <v>151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83</v>
      </c>
      <c r="BK168" s="227">
        <f>ROUND(I168*H168,2)</f>
        <v>0</v>
      </c>
      <c r="BL168" s="20" t="s">
        <v>533</v>
      </c>
      <c r="BM168" s="226" t="s">
        <v>704</v>
      </c>
    </row>
    <row r="169" s="2" customFormat="1" ht="16.5" customHeight="1">
      <c r="A169" s="41"/>
      <c r="B169" s="42"/>
      <c r="C169" s="215" t="s">
        <v>471</v>
      </c>
      <c r="D169" s="215" t="s">
        <v>153</v>
      </c>
      <c r="E169" s="216" t="s">
        <v>1722</v>
      </c>
      <c r="F169" s="217" t="s">
        <v>1695</v>
      </c>
      <c r="G169" s="218" t="s">
        <v>1637</v>
      </c>
      <c r="H169" s="219">
        <v>1</v>
      </c>
      <c r="I169" s="220"/>
      <c r="J169" s="221">
        <f>ROUND(I169*H169,2)</f>
        <v>0</v>
      </c>
      <c r="K169" s="217" t="s">
        <v>19</v>
      </c>
      <c r="L169" s="47"/>
      <c r="M169" s="222" t="s">
        <v>19</v>
      </c>
      <c r="N169" s="223" t="s">
        <v>46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533</v>
      </c>
      <c r="AT169" s="226" t="s">
        <v>153</v>
      </c>
      <c r="AU169" s="226" t="s">
        <v>167</v>
      </c>
      <c r="AY169" s="20" t="s">
        <v>151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20" t="s">
        <v>83</v>
      </c>
      <c r="BK169" s="227">
        <f>ROUND(I169*H169,2)</f>
        <v>0</v>
      </c>
      <c r="BL169" s="20" t="s">
        <v>533</v>
      </c>
      <c r="BM169" s="226" t="s">
        <v>712</v>
      </c>
    </row>
    <row r="170" s="2" customFormat="1" ht="16.5" customHeight="1">
      <c r="A170" s="41"/>
      <c r="B170" s="42"/>
      <c r="C170" s="215" t="s">
        <v>477</v>
      </c>
      <c r="D170" s="215" t="s">
        <v>153</v>
      </c>
      <c r="E170" s="216" t="s">
        <v>1723</v>
      </c>
      <c r="F170" s="217" t="s">
        <v>1697</v>
      </c>
      <c r="G170" s="218" t="s">
        <v>1637</v>
      </c>
      <c r="H170" s="219">
        <v>3</v>
      </c>
      <c r="I170" s="220"/>
      <c r="J170" s="221">
        <f>ROUND(I170*H170,2)</f>
        <v>0</v>
      </c>
      <c r="K170" s="217" t="s">
        <v>19</v>
      </c>
      <c r="L170" s="47"/>
      <c r="M170" s="222" t="s">
        <v>19</v>
      </c>
      <c r="N170" s="223" t="s">
        <v>46</v>
      </c>
      <c r="O170" s="87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533</v>
      </c>
      <c r="AT170" s="226" t="s">
        <v>153</v>
      </c>
      <c r="AU170" s="226" t="s">
        <v>167</v>
      </c>
      <c r="AY170" s="20" t="s">
        <v>151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83</v>
      </c>
      <c r="BK170" s="227">
        <f>ROUND(I170*H170,2)</f>
        <v>0</v>
      </c>
      <c r="BL170" s="20" t="s">
        <v>533</v>
      </c>
      <c r="BM170" s="226" t="s">
        <v>720</v>
      </c>
    </row>
    <row r="171" s="2" customFormat="1" ht="21.75" customHeight="1">
      <c r="A171" s="41"/>
      <c r="B171" s="42"/>
      <c r="C171" s="215" t="s">
        <v>484</v>
      </c>
      <c r="D171" s="215" t="s">
        <v>153</v>
      </c>
      <c r="E171" s="216" t="s">
        <v>1724</v>
      </c>
      <c r="F171" s="217" t="s">
        <v>1647</v>
      </c>
      <c r="G171" s="218" t="s">
        <v>170</v>
      </c>
      <c r="H171" s="219">
        <v>84</v>
      </c>
      <c r="I171" s="220"/>
      <c r="J171" s="221">
        <f>ROUND(I171*H171,2)</f>
        <v>0</v>
      </c>
      <c r="K171" s="217" t="s">
        <v>19</v>
      </c>
      <c r="L171" s="47"/>
      <c r="M171" s="222" t="s">
        <v>19</v>
      </c>
      <c r="N171" s="223" t="s">
        <v>46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533</v>
      </c>
      <c r="AT171" s="226" t="s">
        <v>153</v>
      </c>
      <c r="AU171" s="226" t="s">
        <v>167</v>
      </c>
      <c r="AY171" s="20" t="s">
        <v>151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83</v>
      </c>
      <c r="BK171" s="227">
        <f>ROUND(I171*H171,2)</f>
        <v>0</v>
      </c>
      <c r="BL171" s="20" t="s">
        <v>533</v>
      </c>
      <c r="BM171" s="226" t="s">
        <v>730</v>
      </c>
    </row>
    <row r="172" s="2" customFormat="1" ht="16.5" customHeight="1">
      <c r="A172" s="41"/>
      <c r="B172" s="42"/>
      <c r="C172" s="215" t="s">
        <v>490</v>
      </c>
      <c r="D172" s="215" t="s">
        <v>153</v>
      </c>
      <c r="E172" s="216" t="s">
        <v>1725</v>
      </c>
      <c r="F172" s="217" t="s">
        <v>1649</v>
      </c>
      <c r="G172" s="218" t="s">
        <v>170</v>
      </c>
      <c r="H172" s="219">
        <v>84</v>
      </c>
      <c r="I172" s="220"/>
      <c r="J172" s="221">
        <f>ROUND(I172*H172,2)</f>
        <v>0</v>
      </c>
      <c r="K172" s="217" t="s">
        <v>19</v>
      </c>
      <c r="L172" s="47"/>
      <c r="M172" s="222" t="s">
        <v>19</v>
      </c>
      <c r="N172" s="223" t="s">
        <v>46</v>
      </c>
      <c r="O172" s="87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533</v>
      </c>
      <c r="AT172" s="226" t="s">
        <v>153</v>
      </c>
      <c r="AU172" s="226" t="s">
        <v>167</v>
      </c>
      <c r="AY172" s="20" t="s">
        <v>151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20" t="s">
        <v>83</v>
      </c>
      <c r="BK172" s="227">
        <f>ROUND(I172*H172,2)</f>
        <v>0</v>
      </c>
      <c r="BL172" s="20" t="s">
        <v>533</v>
      </c>
      <c r="BM172" s="226" t="s">
        <v>739</v>
      </c>
    </row>
    <row r="173" s="2" customFormat="1" ht="16.5" customHeight="1">
      <c r="A173" s="41"/>
      <c r="B173" s="42"/>
      <c r="C173" s="215" t="s">
        <v>494</v>
      </c>
      <c r="D173" s="215" t="s">
        <v>153</v>
      </c>
      <c r="E173" s="216" t="s">
        <v>1726</v>
      </c>
      <c r="F173" s="217" t="s">
        <v>1653</v>
      </c>
      <c r="G173" s="218" t="s">
        <v>170</v>
      </c>
      <c r="H173" s="219">
        <v>50</v>
      </c>
      <c r="I173" s="220"/>
      <c r="J173" s="221">
        <f>ROUND(I173*H173,2)</f>
        <v>0</v>
      </c>
      <c r="K173" s="217" t="s">
        <v>19</v>
      </c>
      <c r="L173" s="47"/>
      <c r="M173" s="222" t="s">
        <v>19</v>
      </c>
      <c r="N173" s="223" t="s">
        <v>46</v>
      </c>
      <c r="O173" s="87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533</v>
      </c>
      <c r="AT173" s="226" t="s">
        <v>153</v>
      </c>
      <c r="AU173" s="226" t="s">
        <v>167</v>
      </c>
      <c r="AY173" s="20" t="s">
        <v>151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83</v>
      </c>
      <c r="BK173" s="227">
        <f>ROUND(I173*H173,2)</f>
        <v>0</v>
      </c>
      <c r="BL173" s="20" t="s">
        <v>533</v>
      </c>
      <c r="BM173" s="226" t="s">
        <v>752</v>
      </c>
    </row>
    <row r="174" s="2" customFormat="1" ht="16.5" customHeight="1">
      <c r="A174" s="41"/>
      <c r="B174" s="42"/>
      <c r="C174" s="215" t="s">
        <v>498</v>
      </c>
      <c r="D174" s="215" t="s">
        <v>153</v>
      </c>
      <c r="E174" s="216" t="s">
        <v>1727</v>
      </c>
      <c r="F174" s="217" t="s">
        <v>1655</v>
      </c>
      <c r="G174" s="218" t="s">
        <v>170</v>
      </c>
      <c r="H174" s="219">
        <v>3</v>
      </c>
      <c r="I174" s="220"/>
      <c r="J174" s="221">
        <f>ROUND(I174*H174,2)</f>
        <v>0</v>
      </c>
      <c r="K174" s="217" t="s">
        <v>19</v>
      </c>
      <c r="L174" s="47"/>
      <c r="M174" s="222" t="s">
        <v>19</v>
      </c>
      <c r="N174" s="223" t="s">
        <v>46</v>
      </c>
      <c r="O174" s="87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533</v>
      </c>
      <c r="AT174" s="226" t="s">
        <v>153</v>
      </c>
      <c r="AU174" s="226" t="s">
        <v>167</v>
      </c>
      <c r="AY174" s="20" t="s">
        <v>151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83</v>
      </c>
      <c r="BK174" s="227">
        <f>ROUND(I174*H174,2)</f>
        <v>0</v>
      </c>
      <c r="BL174" s="20" t="s">
        <v>533</v>
      </c>
      <c r="BM174" s="226" t="s">
        <v>764</v>
      </c>
    </row>
    <row r="175" s="2" customFormat="1" ht="16.5" customHeight="1">
      <c r="A175" s="41"/>
      <c r="B175" s="42"/>
      <c r="C175" s="215" t="s">
        <v>502</v>
      </c>
      <c r="D175" s="215" t="s">
        <v>153</v>
      </c>
      <c r="E175" s="216" t="s">
        <v>1728</v>
      </c>
      <c r="F175" s="217" t="s">
        <v>1657</v>
      </c>
      <c r="G175" s="218" t="s">
        <v>1637</v>
      </c>
      <c r="H175" s="219">
        <v>3</v>
      </c>
      <c r="I175" s="220"/>
      <c r="J175" s="221">
        <f>ROUND(I175*H175,2)</f>
        <v>0</v>
      </c>
      <c r="K175" s="217" t="s">
        <v>19</v>
      </c>
      <c r="L175" s="47"/>
      <c r="M175" s="222" t="s">
        <v>19</v>
      </c>
      <c r="N175" s="223" t="s">
        <v>46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533</v>
      </c>
      <c r="AT175" s="226" t="s">
        <v>153</v>
      </c>
      <c r="AU175" s="226" t="s">
        <v>167</v>
      </c>
      <c r="AY175" s="20" t="s">
        <v>151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83</v>
      </c>
      <c r="BK175" s="227">
        <f>ROUND(I175*H175,2)</f>
        <v>0</v>
      </c>
      <c r="BL175" s="20" t="s">
        <v>533</v>
      </c>
      <c r="BM175" s="226" t="s">
        <v>780</v>
      </c>
    </row>
    <row r="176" s="2" customFormat="1" ht="21.75" customHeight="1">
      <c r="A176" s="41"/>
      <c r="B176" s="42"/>
      <c r="C176" s="215" t="s">
        <v>506</v>
      </c>
      <c r="D176" s="215" t="s">
        <v>153</v>
      </c>
      <c r="E176" s="216" t="s">
        <v>1729</v>
      </c>
      <c r="F176" s="217" t="s">
        <v>1659</v>
      </c>
      <c r="G176" s="218" t="s">
        <v>193</v>
      </c>
      <c r="H176" s="219">
        <v>1</v>
      </c>
      <c r="I176" s="220"/>
      <c r="J176" s="221">
        <f>ROUND(I176*H176,2)</f>
        <v>0</v>
      </c>
      <c r="K176" s="217" t="s">
        <v>19</v>
      </c>
      <c r="L176" s="47"/>
      <c r="M176" s="222" t="s">
        <v>19</v>
      </c>
      <c r="N176" s="223" t="s">
        <v>46</v>
      </c>
      <c r="O176" s="87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533</v>
      </c>
      <c r="AT176" s="226" t="s">
        <v>153</v>
      </c>
      <c r="AU176" s="226" t="s">
        <v>167</v>
      </c>
      <c r="AY176" s="20" t="s">
        <v>151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20" t="s">
        <v>83</v>
      </c>
      <c r="BK176" s="227">
        <f>ROUND(I176*H176,2)</f>
        <v>0</v>
      </c>
      <c r="BL176" s="20" t="s">
        <v>533</v>
      </c>
      <c r="BM176" s="226" t="s">
        <v>796</v>
      </c>
    </row>
    <row r="177" s="2" customFormat="1" ht="24.15" customHeight="1">
      <c r="A177" s="41"/>
      <c r="B177" s="42"/>
      <c r="C177" s="215" t="s">
        <v>511</v>
      </c>
      <c r="D177" s="215" t="s">
        <v>153</v>
      </c>
      <c r="E177" s="216" t="s">
        <v>1730</v>
      </c>
      <c r="F177" s="217" t="s">
        <v>1661</v>
      </c>
      <c r="G177" s="218" t="s">
        <v>170</v>
      </c>
      <c r="H177" s="219">
        <v>80</v>
      </c>
      <c r="I177" s="220"/>
      <c r="J177" s="221">
        <f>ROUND(I177*H177,2)</f>
        <v>0</v>
      </c>
      <c r="K177" s="217" t="s">
        <v>19</v>
      </c>
      <c r="L177" s="47"/>
      <c r="M177" s="222" t="s">
        <v>19</v>
      </c>
      <c r="N177" s="223" t="s">
        <v>46</v>
      </c>
      <c r="O177" s="87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533</v>
      </c>
      <c r="AT177" s="226" t="s">
        <v>153</v>
      </c>
      <c r="AU177" s="226" t="s">
        <v>167</v>
      </c>
      <c r="AY177" s="20" t="s">
        <v>151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83</v>
      </c>
      <c r="BK177" s="227">
        <f>ROUND(I177*H177,2)</f>
        <v>0</v>
      </c>
      <c r="BL177" s="20" t="s">
        <v>533</v>
      </c>
      <c r="BM177" s="226" t="s">
        <v>808</v>
      </c>
    </row>
    <row r="178" s="2" customFormat="1" ht="24.15" customHeight="1">
      <c r="A178" s="41"/>
      <c r="B178" s="42"/>
      <c r="C178" s="215" t="s">
        <v>515</v>
      </c>
      <c r="D178" s="215" t="s">
        <v>153</v>
      </c>
      <c r="E178" s="216" t="s">
        <v>1731</v>
      </c>
      <c r="F178" s="217" t="s">
        <v>1663</v>
      </c>
      <c r="G178" s="218" t="s">
        <v>170</v>
      </c>
      <c r="H178" s="219">
        <v>80</v>
      </c>
      <c r="I178" s="220"/>
      <c r="J178" s="221">
        <f>ROUND(I178*H178,2)</f>
        <v>0</v>
      </c>
      <c r="K178" s="217" t="s">
        <v>19</v>
      </c>
      <c r="L178" s="47"/>
      <c r="M178" s="222" t="s">
        <v>19</v>
      </c>
      <c r="N178" s="223" t="s">
        <v>46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533</v>
      </c>
      <c r="AT178" s="226" t="s">
        <v>153</v>
      </c>
      <c r="AU178" s="226" t="s">
        <v>167</v>
      </c>
      <c r="AY178" s="20" t="s">
        <v>151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83</v>
      </c>
      <c r="BK178" s="227">
        <f>ROUND(I178*H178,2)</f>
        <v>0</v>
      </c>
      <c r="BL178" s="20" t="s">
        <v>533</v>
      </c>
      <c r="BM178" s="226" t="s">
        <v>816</v>
      </c>
    </row>
    <row r="179" s="2" customFormat="1" ht="24.15" customHeight="1">
      <c r="A179" s="41"/>
      <c r="B179" s="42"/>
      <c r="C179" s="215" t="s">
        <v>520</v>
      </c>
      <c r="D179" s="215" t="s">
        <v>153</v>
      </c>
      <c r="E179" s="216" t="s">
        <v>1732</v>
      </c>
      <c r="F179" s="217" t="s">
        <v>1665</v>
      </c>
      <c r="G179" s="218" t="s">
        <v>170</v>
      </c>
      <c r="H179" s="219">
        <v>80</v>
      </c>
      <c r="I179" s="220"/>
      <c r="J179" s="221">
        <f>ROUND(I179*H179,2)</f>
        <v>0</v>
      </c>
      <c r="K179" s="217" t="s">
        <v>19</v>
      </c>
      <c r="L179" s="47"/>
      <c r="M179" s="222" t="s">
        <v>19</v>
      </c>
      <c r="N179" s="223" t="s">
        <v>46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533</v>
      </c>
      <c r="AT179" s="226" t="s">
        <v>153</v>
      </c>
      <c r="AU179" s="226" t="s">
        <v>167</v>
      </c>
      <c r="AY179" s="20" t="s">
        <v>151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83</v>
      </c>
      <c r="BK179" s="227">
        <f>ROUND(I179*H179,2)</f>
        <v>0</v>
      </c>
      <c r="BL179" s="20" t="s">
        <v>533</v>
      </c>
      <c r="BM179" s="226" t="s">
        <v>825</v>
      </c>
    </row>
    <row r="180" s="2" customFormat="1" ht="44.25" customHeight="1">
      <c r="A180" s="41"/>
      <c r="B180" s="42"/>
      <c r="C180" s="215" t="s">
        <v>524</v>
      </c>
      <c r="D180" s="215" t="s">
        <v>153</v>
      </c>
      <c r="E180" s="216" t="s">
        <v>1733</v>
      </c>
      <c r="F180" s="217" t="s">
        <v>1667</v>
      </c>
      <c r="G180" s="218" t="s">
        <v>1637</v>
      </c>
      <c r="H180" s="219">
        <v>1</v>
      </c>
      <c r="I180" s="220"/>
      <c r="J180" s="221">
        <f>ROUND(I180*H180,2)</f>
        <v>0</v>
      </c>
      <c r="K180" s="217" t="s">
        <v>19</v>
      </c>
      <c r="L180" s="47"/>
      <c r="M180" s="222" t="s">
        <v>19</v>
      </c>
      <c r="N180" s="223" t="s">
        <v>46</v>
      </c>
      <c r="O180" s="87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533</v>
      </c>
      <c r="AT180" s="226" t="s">
        <v>153</v>
      </c>
      <c r="AU180" s="226" t="s">
        <v>167</v>
      </c>
      <c r="AY180" s="20" t="s">
        <v>151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83</v>
      </c>
      <c r="BK180" s="227">
        <f>ROUND(I180*H180,2)</f>
        <v>0</v>
      </c>
      <c r="BL180" s="20" t="s">
        <v>533</v>
      </c>
      <c r="BM180" s="226" t="s">
        <v>833</v>
      </c>
    </row>
    <row r="181" s="2" customFormat="1" ht="16.5" customHeight="1">
      <c r="A181" s="41"/>
      <c r="B181" s="42"/>
      <c r="C181" s="215" t="s">
        <v>528</v>
      </c>
      <c r="D181" s="215" t="s">
        <v>153</v>
      </c>
      <c r="E181" s="216" t="s">
        <v>1734</v>
      </c>
      <c r="F181" s="217" t="s">
        <v>1669</v>
      </c>
      <c r="G181" s="218" t="s">
        <v>156</v>
      </c>
      <c r="H181" s="219">
        <v>10</v>
      </c>
      <c r="I181" s="220"/>
      <c r="J181" s="221">
        <f>ROUND(I181*H181,2)</f>
        <v>0</v>
      </c>
      <c r="K181" s="217" t="s">
        <v>19</v>
      </c>
      <c r="L181" s="47"/>
      <c r="M181" s="222" t="s">
        <v>19</v>
      </c>
      <c r="N181" s="223" t="s">
        <v>46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533</v>
      </c>
      <c r="AT181" s="226" t="s">
        <v>153</v>
      </c>
      <c r="AU181" s="226" t="s">
        <v>167</v>
      </c>
      <c r="AY181" s="20" t="s">
        <v>151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83</v>
      </c>
      <c r="BK181" s="227">
        <f>ROUND(I181*H181,2)</f>
        <v>0</v>
      </c>
      <c r="BL181" s="20" t="s">
        <v>533</v>
      </c>
      <c r="BM181" s="226" t="s">
        <v>1735</v>
      </c>
    </row>
    <row r="182" s="2" customFormat="1" ht="21.75" customHeight="1">
      <c r="A182" s="41"/>
      <c r="B182" s="42"/>
      <c r="C182" s="215" t="s">
        <v>533</v>
      </c>
      <c r="D182" s="215" t="s">
        <v>153</v>
      </c>
      <c r="E182" s="216" t="s">
        <v>1736</v>
      </c>
      <c r="F182" s="217" t="s">
        <v>1671</v>
      </c>
      <c r="G182" s="218" t="s">
        <v>1672</v>
      </c>
      <c r="H182" s="219">
        <v>0.20000000000000001</v>
      </c>
      <c r="I182" s="220"/>
      <c r="J182" s="221">
        <f>ROUND(I182*H182,2)</f>
        <v>0</v>
      </c>
      <c r="K182" s="217" t="s">
        <v>19</v>
      </c>
      <c r="L182" s="47"/>
      <c r="M182" s="222" t="s">
        <v>19</v>
      </c>
      <c r="N182" s="223" t="s">
        <v>46</v>
      </c>
      <c r="O182" s="87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533</v>
      </c>
      <c r="AT182" s="226" t="s">
        <v>153</v>
      </c>
      <c r="AU182" s="226" t="s">
        <v>167</v>
      </c>
      <c r="AY182" s="20" t="s">
        <v>151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83</v>
      </c>
      <c r="BK182" s="227">
        <f>ROUND(I182*H182,2)</f>
        <v>0</v>
      </c>
      <c r="BL182" s="20" t="s">
        <v>533</v>
      </c>
      <c r="BM182" s="226" t="s">
        <v>1737</v>
      </c>
    </row>
    <row r="183" s="2" customFormat="1" ht="16.5" customHeight="1">
      <c r="A183" s="41"/>
      <c r="B183" s="42"/>
      <c r="C183" s="267" t="s">
        <v>537</v>
      </c>
      <c r="D183" s="267" t="s">
        <v>363</v>
      </c>
      <c r="E183" s="268" t="s">
        <v>1738</v>
      </c>
      <c r="F183" s="269" t="s">
        <v>1674</v>
      </c>
      <c r="G183" s="270" t="s">
        <v>1675</v>
      </c>
      <c r="H183" s="271">
        <v>1</v>
      </c>
      <c r="I183" s="272"/>
      <c r="J183" s="273">
        <f>ROUND(I183*H183,2)</f>
        <v>0</v>
      </c>
      <c r="K183" s="269" t="s">
        <v>19</v>
      </c>
      <c r="L183" s="274"/>
      <c r="M183" s="275" t="s">
        <v>19</v>
      </c>
      <c r="N183" s="276" t="s">
        <v>46</v>
      </c>
      <c r="O183" s="87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6" t="s">
        <v>1676</v>
      </c>
      <c r="AT183" s="226" t="s">
        <v>363</v>
      </c>
      <c r="AU183" s="226" t="s">
        <v>167</v>
      </c>
      <c r="AY183" s="20" t="s">
        <v>151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20" t="s">
        <v>83</v>
      </c>
      <c r="BK183" s="227">
        <f>ROUND(I183*H183,2)</f>
        <v>0</v>
      </c>
      <c r="BL183" s="20" t="s">
        <v>533</v>
      </c>
      <c r="BM183" s="226" t="s">
        <v>1739</v>
      </c>
    </row>
    <row r="184" s="12" customFormat="1" ht="22.8" customHeight="1">
      <c r="A184" s="12"/>
      <c r="B184" s="199"/>
      <c r="C184" s="200"/>
      <c r="D184" s="201" t="s">
        <v>74</v>
      </c>
      <c r="E184" s="213" t="s">
        <v>1740</v>
      </c>
      <c r="F184" s="213" t="s">
        <v>1741</v>
      </c>
      <c r="G184" s="200"/>
      <c r="H184" s="200"/>
      <c r="I184" s="203"/>
      <c r="J184" s="214">
        <f>BK184</f>
        <v>0</v>
      </c>
      <c r="K184" s="200"/>
      <c r="L184" s="205"/>
      <c r="M184" s="206"/>
      <c r="N184" s="207"/>
      <c r="O184" s="207"/>
      <c r="P184" s="208">
        <f>P185+P230+P250+P260</f>
        <v>0</v>
      </c>
      <c r="Q184" s="207"/>
      <c r="R184" s="208">
        <f>R185+R230+R250+R260</f>
        <v>0</v>
      </c>
      <c r="S184" s="207"/>
      <c r="T184" s="209">
        <f>T185+T230+T250+T260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0" t="s">
        <v>83</v>
      </c>
      <c r="AT184" s="211" t="s">
        <v>74</v>
      </c>
      <c r="AU184" s="211" t="s">
        <v>83</v>
      </c>
      <c r="AY184" s="210" t="s">
        <v>151</v>
      </c>
      <c r="BK184" s="212">
        <f>BK185+BK230+BK250+BK260</f>
        <v>0</v>
      </c>
    </row>
    <row r="185" s="12" customFormat="1" ht="20.88" customHeight="1">
      <c r="A185" s="12"/>
      <c r="B185" s="199"/>
      <c r="C185" s="200"/>
      <c r="D185" s="201" t="s">
        <v>74</v>
      </c>
      <c r="E185" s="213" t="s">
        <v>1742</v>
      </c>
      <c r="F185" s="213" t="s">
        <v>1743</v>
      </c>
      <c r="G185" s="200"/>
      <c r="H185" s="200"/>
      <c r="I185" s="203"/>
      <c r="J185" s="214">
        <f>BK185</f>
        <v>0</v>
      </c>
      <c r="K185" s="200"/>
      <c r="L185" s="205"/>
      <c r="M185" s="206"/>
      <c r="N185" s="207"/>
      <c r="O185" s="207"/>
      <c r="P185" s="208">
        <f>P186+SUM(P187:P199)+P204</f>
        <v>0</v>
      </c>
      <c r="Q185" s="207"/>
      <c r="R185" s="208">
        <f>R186+SUM(R187:R199)+R204</f>
        <v>0</v>
      </c>
      <c r="S185" s="207"/>
      <c r="T185" s="209">
        <f>T186+SUM(T187:T199)+T204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0" t="s">
        <v>83</v>
      </c>
      <c r="AT185" s="211" t="s">
        <v>74</v>
      </c>
      <c r="AU185" s="211" t="s">
        <v>85</v>
      </c>
      <c r="AY185" s="210" t="s">
        <v>151</v>
      </c>
      <c r="BK185" s="212">
        <f>BK186+SUM(BK187:BK199)+BK204</f>
        <v>0</v>
      </c>
    </row>
    <row r="186" s="2" customFormat="1" ht="37.8" customHeight="1">
      <c r="A186" s="41"/>
      <c r="B186" s="42"/>
      <c r="C186" s="215" t="s">
        <v>542</v>
      </c>
      <c r="D186" s="215" t="s">
        <v>153</v>
      </c>
      <c r="E186" s="216" t="s">
        <v>1744</v>
      </c>
      <c r="F186" s="217" t="s">
        <v>1745</v>
      </c>
      <c r="G186" s="218" t="s">
        <v>1637</v>
      </c>
      <c r="H186" s="219">
        <v>1</v>
      </c>
      <c r="I186" s="220"/>
      <c r="J186" s="221">
        <f>ROUND(I186*H186,2)</f>
        <v>0</v>
      </c>
      <c r="K186" s="217" t="s">
        <v>19</v>
      </c>
      <c r="L186" s="47"/>
      <c r="M186" s="222" t="s">
        <v>19</v>
      </c>
      <c r="N186" s="223" t="s">
        <v>46</v>
      </c>
      <c r="O186" s="87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533</v>
      </c>
      <c r="AT186" s="226" t="s">
        <v>153</v>
      </c>
      <c r="AU186" s="226" t="s">
        <v>167</v>
      </c>
      <c r="AY186" s="20" t="s">
        <v>151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0" t="s">
        <v>83</v>
      </c>
      <c r="BK186" s="227">
        <f>ROUND(I186*H186,2)</f>
        <v>0</v>
      </c>
      <c r="BL186" s="20" t="s">
        <v>533</v>
      </c>
      <c r="BM186" s="226" t="s">
        <v>1746</v>
      </c>
    </row>
    <row r="187" s="2" customFormat="1" ht="16.5" customHeight="1">
      <c r="A187" s="41"/>
      <c r="B187" s="42"/>
      <c r="C187" s="215" t="s">
        <v>546</v>
      </c>
      <c r="D187" s="215" t="s">
        <v>153</v>
      </c>
      <c r="E187" s="216" t="s">
        <v>1747</v>
      </c>
      <c r="F187" s="217" t="s">
        <v>1748</v>
      </c>
      <c r="G187" s="218" t="s">
        <v>1637</v>
      </c>
      <c r="H187" s="219">
        <v>1</v>
      </c>
      <c r="I187" s="220"/>
      <c r="J187" s="221">
        <f>ROUND(I187*H187,2)</f>
        <v>0</v>
      </c>
      <c r="K187" s="217" t="s">
        <v>19</v>
      </c>
      <c r="L187" s="47"/>
      <c r="M187" s="222" t="s">
        <v>19</v>
      </c>
      <c r="N187" s="223" t="s">
        <v>46</v>
      </c>
      <c r="O187" s="87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533</v>
      </c>
      <c r="AT187" s="226" t="s">
        <v>153</v>
      </c>
      <c r="AU187" s="226" t="s">
        <v>167</v>
      </c>
      <c r="AY187" s="20" t="s">
        <v>151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83</v>
      </c>
      <c r="BK187" s="227">
        <f>ROUND(I187*H187,2)</f>
        <v>0</v>
      </c>
      <c r="BL187" s="20" t="s">
        <v>533</v>
      </c>
      <c r="BM187" s="226" t="s">
        <v>1749</v>
      </c>
    </row>
    <row r="188" s="2" customFormat="1" ht="16.5" customHeight="1">
      <c r="A188" s="41"/>
      <c r="B188" s="42"/>
      <c r="C188" s="215" t="s">
        <v>552</v>
      </c>
      <c r="D188" s="215" t="s">
        <v>153</v>
      </c>
      <c r="E188" s="216" t="s">
        <v>1750</v>
      </c>
      <c r="F188" s="217" t="s">
        <v>1751</v>
      </c>
      <c r="G188" s="218" t="s">
        <v>1637</v>
      </c>
      <c r="H188" s="219">
        <v>2</v>
      </c>
      <c r="I188" s="220"/>
      <c r="J188" s="221">
        <f>ROUND(I188*H188,2)</f>
        <v>0</v>
      </c>
      <c r="K188" s="217" t="s">
        <v>19</v>
      </c>
      <c r="L188" s="47"/>
      <c r="M188" s="222" t="s">
        <v>19</v>
      </c>
      <c r="N188" s="223" t="s">
        <v>46</v>
      </c>
      <c r="O188" s="87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533</v>
      </c>
      <c r="AT188" s="226" t="s">
        <v>153</v>
      </c>
      <c r="AU188" s="226" t="s">
        <v>167</v>
      </c>
      <c r="AY188" s="20" t="s">
        <v>151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20" t="s">
        <v>83</v>
      </c>
      <c r="BK188" s="227">
        <f>ROUND(I188*H188,2)</f>
        <v>0</v>
      </c>
      <c r="BL188" s="20" t="s">
        <v>533</v>
      </c>
      <c r="BM188" s="226" t="s">
        <v>1752</v>
      </c>
    </row>
    <row r="189" s="2" customFormat="1" ht="24.15" customHeight="1">
      <c r="A189" s="41"/>
      <c r="B189" s="42"/>
      <c r="C189" s="215" t="s">
        <v>557</v>
      </c>
      <c r="D189" s="215" t="s">
        <v>153</v>
      </c>
      <c r="E189" s="216" t="s">
        <v>1753</v>
      </c>
      <c r="F189" s="217" t="s">
        <v>1754</v>
      </c>
      <c r="G189" s="218" t="s">
        <v>1637</v>
      </c>
      <c r="H189" s="219">
        <v>1</v>
      </c>
      <c r="I189" s="220"/>
      <c r="J189" s="221">
        <f>ROUND(I189*H189,2)</f>
        <v>0</v>
      </c>
      <c r="K189" s="217" t="s">
        <v>19</v>
      </c>
      <c r="L189" s="47"/>
      <c r="M189" s="222" t="s">
        <v>19</v>
      </c>
      <c r="N189" s="223" t="s">
        <v>46</v>
      </c>
      <c r="O189" s="87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6" t="s">
        <v>533</v>
      </c>
      <c r="AT189" s="226" t="s">
        <v>153</v>
      </c>
      <c r="AU189" s="226" t="s">
        <v>167</v>
      </c>
      <c r="AY189" s="20" t="s">
        <v>151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20" t="s">
        <v>83</v>
      </c>
      <c r="BK189" s="227">
        <f>ROUND(I189*H189,2)</f>
        <v>0</v>
      </c>
      <c r="BL189" s="20" t="s">
        <v>533</v>
      </c>
      <c r="BM189" s="226" t="s">
        <v>1755</v>
      </c>
    </row>
    <row r="190" s="2" customFormat="1" ht="37.8" customHeight="1">
      <c r="A190" s="41"/>
      <c r="B190" s="42"/>
      <c r="C190" s="215" t="s">
        <v>564</v>
      </c>
      <c r="D190" s="215" t="s">
        <v>153</v>
      </c>
      <c r="E190" s="216" t="s">
        <v>1756</v>
      </c>
      <c r="F190" s="217" t="s">
        <v>1757</v>
      </c>
      <c r="G190" s="218" t="s">
        <v>1637</v>
      </c>
      <c r="H190" s="219">
        <v>1</v>
      </c>
      <c r="I190" s="220"/>
      <c r="J190" s="221">
        <f>ROUND(I190*H190,2)</f>
        <v>0</v>
      </c>
      <c r="K190" s="217" t="s">
        <v>19</v>
      </c>
      <c r="L190" s="47"/>
      <c r="M190" s="222" t="s">
        <v>19</v>
      </c>
      <c r="N190" s="223" t="s">
        <v>46</v>
      </c>
      <c r="O190" s="87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533</v>
      </c>
      <c r="AT190" s="226" t="s">
        <v>153</v>
      </c>
      <c r="AU190" s="226" t="s">
        <v>167</v>
      </c>
      <c r="AY190" s="20" t="s">
        <v>151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20" t="s">
        <v>83</v>
      </c>
      <c r="BK190" s="227">
        <f>ROUND(I190*H190,2)</f>
        <v>0</v>
      </c>
      <c r="BL190" s="20" t="s">
        <v>533</v>
      </c>
      <c r="BM190" s="226" t="s">
        <v>1758</v>
      </c>
    </row>
    <row r="191" s="2" customFormat="1" ht="24.15" customHeight="1">
      <c r="A191" s="41"/>
      <c r="B191" s="42"/>
      <c r="C191" s="215" t="s">
        <v>569</v>
      </c>
      <c r="D191" s="215" t="s">
        <v>153</v>
      </c>
      <c r="E191" s="216" t="s">
        <v>1759</v>
      </c>
      <c r="F191" s="217" t="s">
        <v>1760</v>
      </c>
      <c r="G191" s="218" t="s">
        <v>1637</v>
      </c>
      <c r="H191" s="219">
        <v>6</v>
      </c>
      <c r="I191" s="220"/>
      <c r="J191" s="221">
        <f>ROUND(I191*H191,2)</f>
        <v>0</v>
      </c>
      <c r="K191" s="217" t="s">
        <v>19</v>
      </c>
      <c r="L191" s="47"/>
      <c r="M191" s="222" t="s">
        <v>19</v>
      </c>
      <c r="N191" s="223" t="s">
        <v>46</v>
      </c>
      <c r="O191" s="87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6" t="s">
        <v>533</v>
      </c>
      <c r="AT191" s="226" t="s">
        <v>153</v>
      </c>
      <c r="AU191" s="226" t="s">
        <v>167</v>
      </c>
      <c r="AY191" s="20" t="s">
        <v>151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20" t="s">
        <v>83</v>
      </c>
      <c r="BK191" s="227">
        <f>ROUND(I191*H191,2)</f>
        <v>0</v>
      </c>
      <c r="BL191" s="20" t="s">
        <v>533</v>
      </c>
      <c r="BM191" s="226" t="s">
        <v>1761</v>
      </c>
    </row>
    <row r="192" s="2" customFormat="1" ht="16.5" customHeight="1">
      <c r="A192" s="41"/>
      <c r="B192" s="42"/>
      <c r="C192" s="215" t="s">
        <v>574</v>
      </c>
      <c r="D192" s="215" t="s">
        <v>153</v>
      </c>
      <c r="E192" s="216" t="s">
        <v>1762</v>
      </c>
      <c r="F192" s="217" t="s">
        <v>1763</v>
      </c>
      <c r="G192" s="218" t="s">
        <v>1637</v>
      </c>
      <c r="H192" s="219">
        <v>6</v>
      </c>
      <c r="I192" s="220"/>
      <c r="J192" s="221">
        <f>ROUND(I192*H192,2)</f>
        <v>0</v>
      </c>
      <c r="K192" s="217" t="s">
        <v>19</v>
      </c>
      <c r="L192" s="47"/>
      <c r="M192" s="222" t="s">
        <v>19</v>
      </c>
      <c r="N192" s="223" t="s">
        <v>46</v>
      </c>
      <c r="O192" s="87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533</v>
      </c>
      <c r="AT192" s="226" t="s">
        <v>153</v>
      </c>
      <c r="AU192" s="226" t="s">
        <v>167</v>
      </c>
      <c r="AY192" s="20" t="s">
        <v>151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83</v>
      </c>
      <c r="BK192" s="227">
        <f>ROUND(I192*H192,2)</f>
        <v>0</v>
      </c>
      <c r="BL192" s="20" t="s">
        <v>533</v>
      </c>
      <c r="BM192" s="226" t="s">
        <v>1764</v>
      </c>
    </row>
    <row r="193" s="2" customFormat="1" ht="16.5" customHeight="1">
      <c r="A193" s="41"/>
      <c r="B193" s="42"/>
      <c r="C193" s="215" t="s">
        <v>580</v>
      </c>
      <c r="D193" s="215" t="s">
        <v>153</v>
      </c>
      <c r="E193" s="216" t="s">
        <v>1765</v>
      </c>
      <c r="F193" s="217" t="s">
        <v>1766</v>
      </c>
      <c r="G193" s="218" t="s">
        <v>1637</v>
      </c>
      <c r="H193" s="219">
        <v>3</v>
      </c>
      <c r="I193" s="220"/>
      <c r="J193" s="221">
        <f>ROUND(I193*H193,2)</f>
        <v>0</v>
      </c>
      <c r="K193" s="217" t="s">
        <v>19</v>
      </c>
      <c r="L193" s="47"/>
      <c r="M193" s="222" t="s">
        <v>19</v>
      </c>
      <c r="N193" s="223" t="s">
        <v>46</v>
      </c>
      <c r="O193" s="87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533</v>
      </c>
      <c r="AT193" s="226" t="s">
        <v>153</v>
      </c>
      <c r="AU193" s="226" t="s">
        <v>167</v>
      </c>
      <c r="AY193" s="20" t="s">
        <v>151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20" t="s">
        <v>83</v>
      </c>
      <c r="BK193" s="227">
        <f>ROUND(I193*H193,2)</f>
        <v>0</v>
      </c>
      <c r="BL193" s="20" t="s">
        <v>533</v>
      </c>
      <c r="BM193" s="226" t="s">
        <v>1767</v>
      </c>
    </row>
    <row r="194" s="2" customFormat="1" ht="16.5" customHeight="1">
      <c r="A194" s="41"/>
      <c r="B194" s="42"/>
      <c r="C194" s="215" t="s">
        <v>586</v>
      </c>
      <c r="D194" s="215" t="s">
        <v>153</v>
      </c>
      <c r="E194" s="216" t="s">
        <v>1768</v>
      </c>
      <c r="F194" s="217" t="s">
        <v>1769</v>
      </c>
      <c r="G194" s="218" t="s">
        <v>1637</v>
      </c>
      <c r="H194" s="219">
        <v>1</v>
      </c>
      <c r="I194" s="220"/>
      <c r="J194" s="221">
        <f>ROUND(I194*H194,2)</f>
        <v>0</v>
      </c>
      <c r="K194" s="217" t="s">
        <v>19</v>
      </c>
      <c r="L194" s="47"/>
      <c r="M194" s="222" t="s">
        <v>19</v>
      </c>
      <c r="N194" s="223" t="s">
        <v>46</v>
      </c>
      <c r="O194" s="87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533</v>
      </c>
      <c r="AT194" s="226" t="s">
        <v>153</v>
      </c>
      <c r="AU194" s="226" t="s">
        <v>167</v>
      </c>
      <c r="AY194" s="20" t="s">
        <v>151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83</v>
      </c>
      <c r="BK194" s="227">
        <f>ROUND(I194*H194,2)</f>
        <v>0</v>
      </c>
      <c r="BL194" s="20" t="s">
        <v>533</v>
      </c>
      <c r="BM194" s="226" t="s">
        <v>1770</v>
      </c>
    </row>
    <row r="195" s="2" customFormat="1" ht="24.15" customHeight="1">
      <c r="A195" s="41"/>
      <c r="B195" s="42"/>
      <c r="C195" s="215" t="s">
        <v>591</v>
      </c>
      <c r="D195" s="215" t="s">
        <v>153</v>
      </c>
      <c r="E195" s="216" t="s">
        <v>1771</v>
      </c>
      <c r="F195" s="217" t="s">
        <v>1772</v>
      </c>
      <c r="G195" s="218" t="s">
        <v>1637</v>
      </c>
      <c r="H195" s="219">
        <v>2</v>
      </c>
      <c r="I195" s="220"/>
      <c r="J195" s="221">
        <f>ROUND(I195*H195,2)</f>
        <v>0</v>
      </c>
      <c r="K195" s="217" t="s">
        <v>19</v>
      </c>
      <c r="L195" s="47"/>
      <c r="M195" s="222" t="s">
        <v>19</v>
      </c>
      <c r="N195" s="223" t="s">
        <v>46</v>
      </c>
      <c r="O195" s="87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533</v>
      </c>
      <c r="AT195" s="226" t="s">
        <v>153</v>
      </c>
      <c r="AU195" s="226" t="s">
        <v>167</v>
      </c>
      <c r="AY195" s="20" t="s">
        <v>151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83</v>
      </c>
      <c r="BK195" s="227">
        <f>ROUND(I195*H195,2)</f>
        <v>0</v>
      </c>
      <c r="BL195" s="20" t="s">
        <v>533</v>
      </c>
      <c r="BM195" s="226" t="s">
        <v>1773</v>
      </c>
    </row>
    <row r="196" s="2" customFormat="1" ht="24.15" customHeight="1">
      <c r="A196" s="41"/>
      <c r="B196" s="42"/>
      <c r="C196" s="215" t="s">
        <v>596</v>
      </c>
      <c r="D196" s="215" t="s">
        <v>153</v>
      </c>
      <c r="E196" s="216" t="s">
        <v>1774</v>
      </c>
      <c r="F196" s="217" t="s">
        <v>1775</v>
      </c>
      <c r="G196" s="218" t="s">
        <v>1637</v>
      </c>
      <c r="H196" s="219">
        <v>2</v>
      </c>
      <c r="I196" s="220"/>
      <c r="J196" s="221">
        <f>ROUND(I196*H196,2)</f>
        <v>0</v>
      </c>
      <c r="K196" s="217" t="s">
        <v>19</v>
      </c>
      <c r="L196" s="47"/>
      <c r="M196" s="222" t="s">
        <v>19</v>
      </c>
      <c r="N196" s="223" t="s">
        <v>46</v>
      </c>
      <c r="O196" s="87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6" t="s">
        <v>533</v>
      </c>
      <c r="AT196" s="226" t="s">
        <v>153</v>
      </c>
      <c r="AU196" s="226" t="s">
        <v>167</v>
      </c>
      <c r="AY196" s="20" t="s">
        <v>151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20" t="s">
        <v>83</v>
      </c>
      <c r="BK196" s="227">
        <f>ROUND(I196*H196,2)</f>
        <v>0</v>
      </c>
      <c r="BL196" s="20" t="s">
        <v>533</v>
      </c>
      <c r="BM196" s="226" t="s">
        <v>1776</v>
      </c>
    </row>
    <row r="197" s="2" customFormat="1" ht="16.5" customHeight="1">
      <c r="A197" s="41"/>
      <c r="B197" s="42"/>
      <c r="C197" s="215" t="s">
        <v>600</v>
      </c>
      <c r="D197" s="215" t="s">
        <v>153</v>
      </c>
      <c r="E197" s="216" t="s">
        <v>1777</v>
      </c>
      <c r="F197" s="217" t="s">
        <v>1778</v>
      </c>
      <c r="G197" s="218" t="s">
        <v>1637</v>
      </c>
      <c r="H197" s="219">
        <v>1</v>
      </c>
      <c r="I197" s="220"/>
      <c r="J197" s="221">
        <f>ROUND(I197*H197,2)</f>
        <v>0</v>
      </c>
      <c r="K197" s="217" t="s">
        <v>19</v>
      </c>
      <c r="L197" s="47"/>
      <c r="M197" s="222" t="s">
        <v>19</v>
      </c>
      <c r="N197" s="223" t="s">
        <v>46</v>
      </c>
      <c r="O197" s="87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533</v>
      </c>
      <c r="AT197" s="226" t="s">
        <v>153</v>
      </c>
      <c r="AU197" s="226" t="s">
        <v>167</v>
      </c>
      <c r="AY197" s="20" t="s">
        <v>151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83</v>
      </c>
      <c r="BK197" s="227">
        <f>ROUND(I197*H197,2)</f>
        <v>0</v>
      </c>
      <c r="BL197" s="20" t="s">
        <v>533</v>
      </c>
      <c r="BM197" s="226" t="s">
        <v>1779</v>
      </c>
    </row>
    <row r="198" s="2" customFormat="1" ht="49.05" customHeight="1">
      <c r="A198" s="41"/>
      <c r="B198" s="42"/>
      <c r="C198" s="215" t="s">
        <v>604</v>
      </c>
      <c r="D198" s="215" t="s">
        <v>153</v>
      </c>
      <c r="E198" s="216" t="s">
        <v>1780</v>
      </c>
      <c r="F198" s="217" t="s">
        <v>1781</v>
      </c>
      <c r="G198" s="218" t="s">
        <v>1637</v>
      </c>
      <c r="H198" s="219">
        <v>2</v>
      </c>
      <c r="I198" s="220"/>
      <c r="J198" s="221">
        <f>ROUND(I198*H198,2)</f>
        <v>0</v>
      </c>
      <c r="K198" s="217" t="s">
        <v>19</v>
      </c>
      <c r="L198" s="47"/>
      <c r="M198" s="222" t="s">
        <v>19</v>
      </c>
      <c r="N198" s="223" t="s">
        <v>46</v>
      </c>
      <c r="O198" s="87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6" t="s">
        <v>533</v>
      </c>
      <c r="AT198" s="226" t="s">
        <v>153</v>
      </c>
      <c r="AU198" s="226" t="s">
        <v>167</v>
      </c>
      <c r="AY198" s="20" t="s">
        <v>151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20" t="s">
        <v>83</v>
      </c>
      <c r="BK198" s="227">
        <f>ROUND(I198*H198,2)</f>
        <v>0</v>
      </c>
      <c r="BL198" s="20" t="s">
        <v>533</v>
      </c>
      <c r="BM198" s="226" t="s">
        <v>1782</v>
      </c>
    </row>
    <row r="199" s="16" customFormat="1" ht="20.88" customHeight="1">
      <c r="A199" s="16"/>
      <c r="B199" s="282"/>
      <c r="C199" s="283"/>
      <c r="D199" s="284" t="s">
        <v>74</v>
      </c>
      <c r="E199" s="284" t="s">
        <v>1783</v>
      </c>
      <c r="F199" s="284" t="s">
        <v>1784</v>
      </c>
      <c r="G199" s="283"/>
      <c r="H199" s="283"/>
      <c r="I199" s="285"/>
      <c r="J199" s="286">
        <f>BK199</f>
        <v>0</v>
      </c>
      <c r="K199" s="283"/>
      <c r="L199" s="287"/>
      <c r="M199" s="288"/>
      <c r="N199" s="289"/>
      <c r="O199" s="289"/>
      <c r="P199" s="290">
        <f>SUM(P200:P203)</f>
        <v>0</v>
      </c>
      <c r="Q199" s="289"/>
      <c r="R199" s="290">
        <f>SUM(R200:R203)</f>
        <v>0</v>
      </c>
      <c r="S199" s="289"/>
      <c r="T199" s="291">
        <f>SUM(T200:T203)</f>
        <v>0</v>
      </c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R199" s="292" t="s">
        <v>83</v>
      </c>
      <c r="AT199" s="293" t="s">
        <v>74</v>
      </c>
      <c r="AU199" s="293" t="s">
        <v>167</v>
      </c>
      <c r="AY199" s="292" t="s">
        <v>151</v>
      </c>
      <c r="BK199" s="294">
        <f>SUM(BK200:BK203)</f>
        <v>0</v>
      </c>
    </row>
    <row r="200" s="2" customFormat="1" ht="44.25" customHeight="1">
      <c r="A200" s="41"/>
      <c r="B200" s="42"/>
      <c r="C200" s="215" t="s">
        <v>608</v>
      </c>
      <c r="D200" s="215" t="s">
        <v>153</v>
      </c>
      <c r="E200" s="216" t="s">
        <v>1785</v>
      </c>
      <c r="F200" s="217" t="s">
        <v>1786</v>
      </c>
      <c r="G200" s="218" t="s">
        <v>1637</v>
      </c>
      <c r="H200" s="219">
        <v>1</v>
      </c>
      <c r="I200" s="220"/>
      <c r="J200" s="221">
        <f>ROUND(I200*H200,2)</f>
        <v>0</v>
      </c>
      <c r="K200" s="217" t="s">
        <v>19</v>
      </c>
      <c r="L200" s="47"/>
      <c r="M200" s="222" t="s">
        <v>19</v>
      </c>
      <c r="N200" s="223" t="s">
        <v>46</v>
      </c>
      <c r="O200" s="87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6" t="s">
        <v>533</v>
      </c>
      <c r="AT200" s="226" t="s">
        <v>153</v>
      </c>
      <c r="AU200" s="226" t="s">
        <v>158</v>
      </c>
      <c r="AY200" s="20" t="s">
        <v>151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20" t="s">
        <v>83</v>
      </c>
      <c r="BK200" s="227">
        <f>ROUND(I200*H200,2)</f>
        <v>0</v>
      </c>
      <c r="BL200" s="20" t="s">
        <v>533</v>
      </c>
      <c r="BM200" s="226" t="s">
        <v>1787</v>
      </c>
    </row>
    <row r="201" s="2" customFormat="1" ht="21.75" customHeight="1">
      <c r="A201" s="41"/>
      <c r="B201" s="42"/>
      <c r="C201" s="215" t="s">
        <v>612</v>
      </c>
      <c r="D201" s="215" t="s">
        <v>153</v>
      </c>
      <c r="E201" s="216" t="s">
        <v>1788</v>
      </c>
      <c r="F201" s="217" t="s">
        <v>1789</v>
      </c>
      <c r="G201" s="218" t="s">
        <v>1637</v>
      </c>
      <c r="H201" s="219">
        <v>1</v>
      </c>
      <c r="I201" s="220"/>
      <c r="J201" s="221">
        <f>ROUND(I201*H201,2)</f>
        <v>0</v>
      </c>
      <c r="K201" s="217" t="s">
        <v>19</v>
      </c>
      <c r="L201" s="47"/>
      <c r="M201" s="222" t="s">
        <v>19</v>
      </c>
      <c r="N201" s="223" t="s">
        <v>46</v>
      </c>
      <c r="O201" s="87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6" t="s">
        <v>533</v>
      </c>
      <c r="AT201" s="226" t="s">
        <v>153</v>
      </c>
      <c r="AU201" s="226" t="s">
        <v>158</v>
      </c>
      <c r="AY201" s="20" t="s">
        <v>151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20" t="s">
        <v>83</v>
      </c>
      <c r="BK201" s="227">
        <f>ROUND(I201*H201,2)</f>
        <v>0</v>
      </c>
      <c r="BL201" s="20" t="s">
        <v>533</v>
      </c>
      <c r="BM201" s="226" t="s">
        <v>1790</v>
      </c>
    </row>
    <row r="202" s="2" customFormat="1" ht="24.15" customHeight="1">
      <c r="A202" s="41"/>
      <c r="B202" s="42"/>
      <c r="C202" s="215" t="s">
        <v>617</v>
      </c>
      <c r="D202" s="215" t="s">
        <v>153</v>
      </c>
      <c r="E202" s="216" t="s">
        <v>1791</v>
      </c>
      <c r="F202" s="217" t="s">
        <v>1792</v>
      </c>
      <c r="G202" s="218" t="s">
        <v>1637</v>
      </c>
      <c r="H202" s="219">
        <v>1</v>
      </c>
      <c r="I202" s="220"/>
      <c r="J202" s="221">
        <f>ROUND(I202*H202,2)</f>
        <v>0</v>
      </c>
      <c r="K202" s="217" t="s">
        <v>19</v>
      </c>
      <c r="L202" s="47"/>
      <c r="M202" s="222" t="s">
        <v>19</v>
      </c>
      <c r="N202" s="223" t="s">
        <v>46</v>
      </c>
      <c r="O202" s="87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533</v>
      </c>
      <c r="AT202" s="226" t="s">
        <v>153</v>
      </c>
      <c r="AU202" s="226" t="s">
        <v>158</v>
      </c>
      <c r="AY202" s="20" t="s">
        <v>151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20" t="s">
        <v>83</v>
      </c>
      <c r="BK202" s="227">
        <f>ROUND(I202*H202,2)</f>
        <v>0</v>
      </c>
      <c r="BL202" s="20" t="s">
        <v>533</v>
      </c>
      <c r="BM202" s="226" t="s">
        <v>1793</v>
      </c>
    </row>
    <row r="203" s="2" customFormat="1" ht="49.05" customHeight="1">
      <c r="A203" s="41"/>
      <c r="B203" s="42"/>
      <c r="C203" s="215" t="s">
        <v>621</v>
      </c>
      <c r="D203" s="215" t="s">
        <v>153</v>
      </c>
      <c r="E203" s="216" t="s">
        <v>1794</v>
      </c>
      <c r="F203" s="217" t="s">
        <v>1795</v>
      </c>
      <c r="G203" s="218" t="s">
        <v>1637</v>
      </c>
      <c r="H203" s="219">
        <v>1</v>
      </c>
      <c r="I203" s="220"/>
      <c r="J203" s="221">
        <f>ROUND(I203*H203,2)</f>
        <v>0</v>
      </c>
      <c r="K203" s="217" t="s">
        <v>19</v>
      </c>
      <c r="L203" s="47"/>
      <c r="M203" s="222" t="s">
        <v>19</v>
      </c>
      <c r="N203" s="223" t="s">
        <v>46</v>
      </c>
      <c r="O203" s="87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6" t="s">
        <v>533</v>
      </c>
      <c r="AT203" s="226" t="s">
        <v>153</v>
      </c>
      <c r="AU203" s="226" t="s">
        <v>158</v>
      </c>
      <c r="AY203" s="20" t="s">
        <v>151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20" t="s">
        <v>83</v>
      </c>
      <c r="BK203" s="227">
        <f>ROUND(I203*H203,2)</f>
        <v>0</v>
      </c>
      <c r="BL203" s="20" t="s">
        <v>533</v>
      </c>
      <c r="BM203" s="226" t="s">
        <v>1796</v>
      </c>
    </row>
    <row r="204" s="16" customFormat="1" ht="20.88" customHeight="1">
      <c r="A204" s="16"/>
      <c r="B204" s="282"/>
      <c r="C204" s="283"/>
      <c r="D204" s="284" t="s">
        <v>74</v>
      </c>
      <c r="E204" s="284" t="s">
        <v>1797</v>
      </c>
      <c r="F204" s="284" t="s">
        <v>1798</v>
      </c>
      <c r="G204" s="283"/>
      <c r="H204" s="283"/>
      <c r="I204" s="285"/>
      <c r="J204" s="286">
        <f>BK204</f>
        <v>0</v>
      </c>
      <c r="K204" s="283"/>
      <c r="L204" s="287"/>
      <c r="M204" s="288"/>
      <c r="N204" s="289"/>
      <c r="O204" s="289"/>
      <c r="P204" s="290">
        <f>SUM(P205:P229)</f>
        <v>0</v>
      </c>
      <c r="Q204" s="289"/>
      <c r="R204" s="290">
        <f>SUM(R205:R229)</f>
        <v>0</v>
      </c>
      <c r="S204" s="289"/>
      <c r="T204" s="291">
        <f>SUM(T205:T229)</f>
        <v>0</v>
      </c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R204" s="292" t="s">
        <v>83</v>
      </c>
      <c r="AT204" s="293" t="s">
        <v>74</v>
      </c>
      <c r="AU204" s="293" t="s">
        <v>167</v>
      </c>
      <c r="AY204" s="292" t="s">
        <v>151</v>
      </c>
      <c r="BK204" s="294">
        <f>SUM(BK205:BK229)</f>
        <v>0</v>
      </c>
    </row>
    <row r="205" s="2" customFormat="1" ht="33" customHeight="1">
      <c r="A205" s="41"/>
      <c r="B205" s="42"/>
      <c r="C205" s="215" t="s">
        <v>626</v>
      </c>
      <c r="D205" s="215" t="s">
        <v>153</v>
      </c>
      <c r="E205" s="216" t="s">
        <v>1799</v>
      </c>
      <c r="F205" s="217" t="s">
        <v>1800</v>
      </c>
      <c r="G205" s="218" t="s">
        <v>1637</v>
      </c>
      <c r="H205" s="219">
        <v>1</v>
      </c>
      <c r="I205" s="220"/>
      <c r="J205" s="221">
        <f>ROUND(I205*H205,2)</f>
        <v>0</v>
      </c>
      <c r="K205" s="217" t="s">
        <v>19</v>
      </c>
      <c r="L205" s="47"/>
      <c r="M205" s="222" t="s">
        <v>19</v>
      </c>
      <c r="N205" s="223" t="s">
        <v>46</v>
      </c>
      <c r="O205" s="87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6" t="s">
        <v>533</v>
      </c>
      <c r="AT205" s="226" t="s">
        <v>153</v>
      </c>
      <c r="AU205" s="226" t="s">
        <v>158</v>
      </c>
      <c r="AY205" s="20" t="s">
        <v>151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20" t="s">
        <v>83</v>
      </c>
      <c r="BK205" s="227">
        <f>ROUND(I205*H205,2)</f>
        <v>0</v>
      </c>
      <c r="BL205" s="20" t="s">
        <v>533</v>
      </c>
      <c r="BM205" s="226" t="s">
        <v>1801</v>
      </c>
    </row>
    <row r="206" s="2" customFormat="1" ht="16.5" customHeight="1">
      <c r="A206" s="41"/>
      <c r="B206" s="42"/>
      <c r="C206" s="267" t="s">
        <v>631</v>
      </c>
      <c r="D206" s="267" t="s">
        <v>363</v>
      </c>
      <c r="E206" s="268" t="s">
        <v>1802</v>
      </c>
      <c r="F206" s="269" t="s">
        <v>1803</v>
      </c>
      <c r="G206" s="270" t="s">
        <v>1637</v>
      </c>
      <c r="H206" s="271">
        <v>2</v>
      </c>
      <c r="I206" s="272"/>
      <c r="J206" s="273">
        <f>ROUND(I206*H206,2)</f>
        <v>0</v>
      </c>
      <c r="K206" s="269" t="s">
        <v>19</v>
      </c>
      <c r="L206" s="274"/>
      <c r="M206" s="275" t="s">
        <v>19</v>
      </c>
      <c r="N206" s="276" t="s">
        <v>46</v>
      </c>
      <c r="O206" s="87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1676</v>
      </c>
      <c r="AT206" s="226" t="s">
        <v>363</v>
      </c>
      <c r="AU206" s="226" t="s">
        <v>158</v>
      </c>
      <c r="AY206" s="20" t="s">
        <v>151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0" t="s">
        <v>83</v>
      </c>
      <c r="BK206" s="227">
        <f>ROUND(I206*H206,2)</f>
        <v>0</v>
      </c>
      <c r="BL206" s="20" t="s">
        <v>533</v>
      </c>
      <c r="BM206" s="226" t="s">
        <v>1804</v>
      </c>
    </row>
    <row r="207" s="2" customFormat="1" ht="16.5" customHeight="1">
      <c r="A207" s="41"/>
      <c r="B207" s="42"/>
      <c r="C207" s="215" t="s">
        <v>635</v>
      </c>
      <c r="D207" s="215" t="s">
        <v>153</v>
      </c>
      <c r="E207" s="216" t="s">
        <v>1805</v>
      </c>
      <c r="F207" s="217" t="s">
        <v>1806</v>
      </c>
      <c r="G207" s="218" t="s">
        <v>1637</v>
      </c>
      <c r="H207" s="219">
        <v>45</v>
      </c>
      <c r="I207" s="220"/>
      <c r="J207" s="221">
        <f>ROUND(I207*H207,2)</f>
        <v>0</v>
      </c>
      <c r="K207" s="217" t="s">
        <v>19</v>
      </c>
      <c r="L207" s="47"/>
      <c r="M207" s="222" t="s">
        <v>19</v>
      </c>
      <c r="N207" s="223" t="s">
        <v>46</v>
      </c>
      <c r="O207" s="87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533</v>
      </c>
      <c r="AT207" s="226" t="s">
        <v>153</v>
      </c>
      <c r="AU207" s="226" t="s">
        <v>158</v>
      </c>
      <c r="AY207" s="20" t="s">
        <v>151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83</v>
      </c>
      <c r="BK207" s="227">
        <f>ROUND(I207*H207,2)</f>
        <v>0</v>
      </c>
      <c r="BL207" s="20" t="s">
        <v>533</v>
      </c>
      <c r="BM207" s="226" t="s">
        <v>1807</v>
      </c>
    </row>
    <row r="208" s="2" customFormat="1" ht="16.5" customHeight="1">
      <c r="A208" s="41"/>
      <c r="B208" s="42"/>
      <c r="C208" s="215" t="s">
        <v>640</v>
      </c>
      <c r="D208" s="215" t="s">
        <v>153</v>
      </c>
      <c r="E208" s="216" t="s">
        <v>1808</v>
      </c>
      <c r="F208" s="217" t="s">
        <v>1809</v>
      </c>
      <c r="G208" s="218" t="s">
        <v>1637</v>
      </c>
      <c r="H208" s="219">
        <v>1</v>
      </c>
      <c r="I208" s="220"/>
      <c r="J208" s="221">
        <f>ROUND(I208*H208,2)</f>
        <v>0</v>
      </c>
      <c r="K208" s="217" t="s">
        <v>19</v>
      </c>
      <c r="L208" s="47"/>
      <c r="M208" s="222" t="s">
        <v>19</v>
      </c>
      <c r="N208" s="223" t="s">
        <v>46</v>
      </c>
      <c r="O208" s="87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6" t="s">
        <v>533</v>
      </c>
      <c r="AT208" s="226" t="s">
        <v>153</v>
      </c>
      <c r="AU208" s="226" t="s">
        <v>158</v>
      </c>
      <c r="AY208" s="20" t="s">
        <v>151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20" t="s">
        <v>83</v>
      </c>
      <c r="BK208" s="227">
        <f>ROUND(I208*H208,2)</f>
        <v>0</v>
      </c>
      <c r="BL208" s="20" t="s">
        <v>533</v>
      </c>
      <c r="BM208" s="226" t="s">
        <v>1810</v>
      </c>
    </row>
    <row r="209" s="2" customFormat="1" ht="16.5" customHeight="1">
      <c r="A209" s="41"/>
      <c r="B209" s="42"/>
      <c r="C209" s="215" t="s">
        <v>644</v>
      </c>
      <c r="D209" s="215" t="s">
        <v>153</v>
      </c>
      <c r="E209" s="216" t="s">
        <v>1811</v>
      </c>
      <c r="F209" s="217" t="s">
        <v>1812</v>
      </c>
      <c r="G209" s="218" t="s">
        <v>1637</v>
      </c>
      <c r="H209" s="219">
        <v>1</v>
      </c>
      <c r="I209" s="220"/>
      <c r="J209" s="221">
        <f>ROUND(I209*H209,2)</f>
        <v>0</v>
      </c>
      <c r="K209" s="217" t="s">
        <v>19</v>
      </c>
      <c r="L209" s="47"/>
      <c r="M209" s="222" t="s">
        <v>19</v>
      </c>
      <c r="N209" s="223" t="s">
        <v>46</v>
      </c>
      <c r="O209" s="87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533</v>
      </c>
      <c r="AT209" s="226" t="s">
        <v>153</v>
      </c>
      <c r="AU209" s="226" t="s">
        <v>158</v>
      </c>
      <c r="AY209" s="20" t="s">
        <v>151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20" t="s">
        <v>83</v>
      </c>
      <c r="BK209" s="227">
        <f>ROUND(I209*H209,2)</f>
        <v>0</v>
      </c>
      <c r="BL209" s="20" t="s">
        <v>533</v>
      </c>
      <c r="BM209" s="226" t="s">
        <v>1813</v>
      </c>
    </row>
    <row r="210" s="2" customFormat="1" ht="16.5" customHeight="1">
      <c r="A210" s="41"/>
      <c r="B210" s="42"/>
      <c r="C210" s="215" t="s">
        <v>648</v>
      </c>
      <c r="D210" s="215" t="s">
        <v>153</v>
      </c>
      <c r="E210" s="216" t="s">
        <v>1814</v>
      </c>
      <c r="F210" s="217" t="s">
        <v>1815</v>
      </c>
      <c r="G210" s="218" t="s">
        <v>1637</v>
      </c>
      <c r="H210" s="219">
        <v>6</v>
      </c>
      <c r="I210" s="220"/>
      <c r="J210" s="221">
        <f>ROUND(I210*H210,2)</f>
        <v>0</v>
      </c>
      <c r="K210" s="217" t="s">
        <v>19</v>
      </c>
      <c r="L210" s="47"/>
      <c r="M210" s="222" t="s">
        <v>19</v>
      </c>
      <c r="N210" s="223" t="s">
        <v>46</v>
      </c>
      <c r="O210" s="87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6" t="s">
        <v>533</v>
      </c>
      <c r="AT210" s="226" t="s">
        <v>153</v>
      </c>
      <c r="AU210" s="226" t="s">
        <v>158</v>
      </c>
      <c r="AY210" s="20" t="s">
        <v>151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20" t="s">
        <v>83</v>
      </c>
      <c r="BK210" s="227">
        <f>ROUND(I210*H210,2)</f>
        <v>0</v>
      </c>
      <c r="BL210" s="20" t="s">
        <v>533</v>
      </c>
      <c r="BM210" s="226" t="s">
        <v>1816</v>
      </c>
    </row>
    <row r="211" s="2" customFormat="1" ht="16.5" customHeight="1">
      <c r="A211" s="41"/>
      <c r="B211" s="42"/>
      <c r="C211" s="215" t="s">
        <v>653</v>
      </c>
      <c r="D211" s="215" t="s">
        <v>153</v>
      </c>
      <c r="E211" s="216" t="s">
        <v>1817</v>
      </c>
      <c r="F211" s="217" t="s">
        <v>1818</v>
      </c>
      <c r="G211" s="218" t="s">
        <v>1637</v>
      </c>
      <c r="H211" s="219">
        <v>2</v>
      </c>
      <c r="I211" s="220"/>
      <c r="J211" s="221">
        <f>ROUND(I211*H211,2)</f>
        <v>0</v>
      </c>
      <c r="K211" s="217" t="s">
        <v>19</v>
      </c>
      <c r="L211" s="47"/>
      <c r="M211" s="222" t="s">
        <v>19</v>
      </c>
      <c r="N211" s="223" t="s">
        <v>46</v>
      </c>
      <c r="O211" s="87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533</v>
      </c>
      <c r="AT211" s="226" t="s">
        <v>153</v>
      </c>
      <c r="AU211" s="226" t="s">
        <v>158</v>
      </c>
      <c r="AY211" s="20" t="s">
        <v>151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83</v>
      </c>
      <c r="BK211" s="227">
        <f>ROUND(I211*H211,2)</f>
        <v>0</v>
      </c>
      <c r="BL211" s="20" t="s">
        <v>533</v>
      </c>
      <c r="BM211" s="226" t="s">
        <v>1819</v>
      </c>
    </row>
    <row r="212" s="2" customFormat="1" ht="16.5" customHeight="1">
      <c r="A212" s="41"/>
      <c r="B212" s="42"/>
      <c r="C212" s="215" t="s">
        <v>657</v>
      </c>
      <c r="D212" s="215" t="s">
        <v>153</v>
      </c>
      <c r="E212" s="216" t="s">
        <v>1820</v>
      </c>
      <c r="F212" s="217" t="s">
        <v>1821</v>
      </c>
      <c r="G212" s="218" t="s">
        <v>1637</v>
      </c>
      <c r="H212" s="219">
        <v>4</v>
      </c>
      <c r="I212" s="220"/>
      <c r="J212" s="221">
        <f>ROUND(I212*H212,2)</f>
        <v>0</v>
      </c>
      <c r="K212" s="217" t="s">
        <v>19</v>
      </c>
      <c r="L212" s="47"/>
      <c r="M212" s="222" t="s">
        <v>19</v>
      </c>
      <c r="N212" s="223" t="s">
        <v>46</v>
      </c>
      <c r="O212" s="87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533</v>
      </c>
      <c r="AT212" s="226" t="s">
        <v>153</v>
      </c>
      <c r="AU212" s="226" t="s">
        <v>158</v>
      </c>
      <c r="AY212" s="20" t="s">
        <v>151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20" t="s">
        <v>83</v>
      </c>
      <c r="BK212" s="227">
        <f>ROUND(I212*H212,2)</f>
        <v>0</v>
      </c>
      <c r="BL212" s="20" t="s">
        <v>533</v>
      </c>
      <c r="BM212" s="226" t="s">
        <v>1822</v>
      </c>
    </row>
    <row r="213" s="2" customFormat="1" ht="16.5" customHeight="1">
      <c r="A213" s="41"/>
      <c r="B213" s="42"/>
      <c r="C213" s="215" t="s">
        <v>661</v>
      </c>
      <c r="D213" s="215" t="s">
        <v>153</v>
      </c>
      <c r="E213" s="216" t="s">
        <v>1823</v>
      </c>
      <c r="F213" s="217" t="s">
        <v>1824</v>
      </c>
      <c r="G213" s="218" t="s">
        <v>1637</v>
      </c>
      <c r="H213" s="219">
        <v>2</v>
      </c>
      <c r="I213" s="220"/>
      <c r="J213" s="221">
        <f>ROUND(I213*H213,2)</f>
        <v>0</v>
      </c>
      <c r="K213" s="217" t="s">
        <v>19</v>
      </c>
      <c r="L213" s="47"/>
      <c r="M213" s="222" t="s">
        <v>19</v>
      </c>
      <c r="N213" s="223" t="s">
        <v>46</v>
      </c>
      <c r="O213" s="87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533</v>
      </c>
      <c r="AT213" s="226" t="s">
        <v>153</v>
      </c>
      <c r="AU213" s="226" t="s">
        <v>158</v>
      </c>
      <c r="AY213" s="20" t="s">
        <v>151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20" t="s">
        <v>83</v>
      </c>
      <c r="BK213" s="227">
        <f>ROUND(I213*H213,2)</f>
        <v>0</v>
      </c>
      <c r="BL213" s="20" t="s">
        <v>533</v>
      </c>
      <c r="BM213" s="226" t="s">
        <v>1825</v>
      </c>
    </row>
    <row r="214" s="2" customFormat="1" ht="16.5" customHeight="1">
      <c r="A214" s="41"/>
      <c r="B214" s="42"/>
      <c r="C214" s="215" t="s">
        <v>666</v>
      </c>
      <c r="D214" s="215" t="s">
        <v>153</v>
      </c>
      <c r="E214" s="216" t="s">
        <v>1826</v>
      </c>
      <c r="F214" s="217" t="s">
        <v>1827</v>
      </c>
      <c r="G214" s="218" t="s">
        <v>1637</v>
      </c>
      <c r="H214" s="219">
        <v>1</v>
      </c>
      <c r="I214" s="220"/>
      <c r="J214" s="221">
        <f>ROUND(I214*H214,2)</f>
        <v>0</v>
      </c>
      <c r="K214" s="217" t="s">
        <v>19</v>
      </c>
      <c r="L214" s="47"/>
      <c r="M214" s="222" t="s">
        <v>19</v>
      </c>
      <c r="N214" s="223" t="s">
        <v>46</v>
      </c>
      <c r="O214" s="87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6" t="s">
        <v>533</v>
      </c>
      <c r="AT214" s="226" t="s">
        <v>153</v>
      </c>
      <c r="AU214" s="226" t="s">
        <v>158</v>
      </c>
      <c r="AY214" s="20" t="s">
        <v>151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20" t="s">
        <v>83</v>
      </c>
      <c r="BK214" s="227">
        <f>ROUND(I214*H214,2)</f>
        <v>0</v>
      </c>
      <c r="BL214" s="20" t="s">
        <v>533</v>
      </c>
      <c r="BM214" s="226" t="s">
        <v>1828</v>
      </c>
    </row>
    <row r="215" s="2" customFormat="1" ht="16.5" customHeight="1">
      <c r="A215" s="41"/>
      <c r="B215" s="42"/>
      <c r="C215" s="215" t="s">
        <v>670</v>
      </c>
      <c r="D215" s="215" t="s">
        <v>153</v>
      </c>
      <c r="E215" s="216" t="s">
        <v>1829</v>
      </c>
      <c r="F215" s="217" t="s">
        <v>1830</v>
      </c>
      <c r="G215" s="218" t="s">
        <v>1637</v>
      </c>
      <c r="H215" s="219">
        <v>3</v>
      </c>
      <c r="I215" s="220"/>
      <c r="J215" s="221">
        <f>ROUND(I215*H215,2)</f>
        <v>0</v>
      </c>
      <c r="K215" s="217" t="s">
        <v>19</v>
      </c>
      <c r="L215" s="47"/>
      <c r="M215" s="222" t="s">
        <v>19</v>
      </c>
      <c r="N215" s="223" t="s">
        <v>46</v>
      </c>
      <c r="O215" s="87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6" t="s">
        <v>533</v>
      </c>
      <c r="AT215" s="226" t="s">
        <v>153</v>
      </c>
      <c r="AU215" s="226" t="s">
        <v>158</v>
      </c>
      <c r="AY215" s="20" t="s">
        <v>151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20" t="s">
        <v>83</v>
      </c>
      <c r="BK215" s="227">
        <f>ROUND(I215*H215,2)</f>
        <v>0</v>
      </c>
      <c r="BL215" s="20" t="s">
        <v>533</v>
      </c>
      <c r="BM215" s="226" t="s">
        <v>1831</v>
      </c>
    </row>
    <row r="216" s="2" customFormat="1" ht="16.5" customHeight="1">
      <c r="A216" s="41"/>
      <c r="B216" s="42"/>
      <c r="C216" s="215" t="s">
        <v>675</v>
      </c>
      <c r="D216" s="215" t="s">
        <v>153</v>
      </c>
      <c r="E216" s="216" t="s">
        <v>1832</v>
      </c>
      <c r="F216" s="217" t="s">
        <v>1833</v>
      </c>
      <c r="G216" s="218" t="s">
        <v>1637</v>
      </c>
      <c r="H216" s="219">
        <v>4</v>
      </c>
      <c r="I216" s="220"/>
      <c r="J216" s="221">
        <f>ROUND(I216*H216,2)</f>
        <v>0</v>
      </c>
      <c r="K216" s="217" t="s">
        <v>19</v>
      </c>
      <c r="L216" s="47"/>
      <c r="M216" s="222" t="s">
        <v>19</v>
      </c>
      <c r="N216" s="223" t="s">
        <v>46</v>
      </c>
      <c r="O216" s="87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6" t="s">
        <v>533</v>
      </c>
      <c r="AT216" s="226" t="s">
        <v>153</v>
      </c>
      <c r="AU216" s="226" t="s">
        <v>158</v>
      </c>
      <c r="AY216" s="20" t="s">
        <v>151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20" t="s">
        <v>83</v>
      </c>
      <c r="BK216" s="227">
        <f>ROUND(I216*H216,2)</f>
        <v>0</v>
      </c>
      <c r="BL216" s="20" t="s">
        <v>533</v>
      </c>
      <c r="BM216" s="226" t="s">
        <v>1834</v>
      </c>
    </row>
    <row r="217" s="2" customFormat="1" ht="16.5" customHeight="1">
      <c r="A217" s="41"/>
      <c r="B217" s="42"/>
      <c r="C217" s="215" t="s">
        <v>680</v>
      </c>
      <c r="D217" s="215" t="s">
        <v>153</v>
      </c>
      <c r="E217" s="216" t="s">
        <v>1835</v>
      </c>
      <c r="F217" s="217" t="s">
        <v>1836</v>
      </c>
      <c r="G217" s="218" t="s">
        <v>1637</v>
      </c>
      <c r="H217" s="219">
        <v>1</v>
      </c>
      <c r="I217" s="220"/>
      <c r="J217" s="221">
        <f>ROUND(I217*H217,2)</f>
        <v>0</v>
      </c>
      <c r="K217" s="217" t="s">
        <v>19</v>
      </c>
      <c r="L217" s="47"/>
      <c r="M217" s="222" t="s">
        <v>19</v>
      </c>
      <c r="N217" s="223" t="s">
        <v>46</v>
      </c>
      <c r="O217" s="87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6" t="s">
        <v>533</v>
      </c>
      <c r="AT217" s="226" t="s">
        <v>153</v>
      </c>
      <c r="AU217" s="226" t="s">
        <v>158</v>
      </c>
      <c r="AY217" s="20" t="s">
        <v>151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20" t="s">
        <v>83</v>
      </c>
      <c r="BK217" s="227">
        <f>ROUND(I217*H217,2)</f>
        <v>0</v>
      </c>
      <c r="BL217" s="20" t="s">
        <v>533</v>
      </c>
      <c r="BM217" s="226" t="s">
        <v>1837</v>
      </c>
    </row>
    <row r="218" s="2" customFormat="1" ht="16.5" customHeight="1">
      <c r="A218" s="41"/>
      <c r="B218" s="42"/>
      <c r="C218" s="215" t="s">
        <v>684</v>
      </c>
      <c r="D218" s="215" t="s">
        <v>153</v>
      </c>
      <c r="E218" s="216" t="s">
        <v>1838</v>
      </c>
      <c r="F218" s="217" t="s">
        <v>1839</v>
      </c>
      <c r="G218" s="218" t="s">
        <v>1637</v>
      </c>
      <c r="H218" s="219">
        <v>4</v>
      </c>
      <c r="I218" s="220"/>
      <c r="J218" s="221">
        <f>ROUND(I218*H218,2)</f>
        <v>0</v>
      </c>
      <c r="K218" s="217" t="s">
        <v>19</v>
      </c>
      <c r="L218" s="47"/>
      <c r="M218" s="222" t="s">
        <v>19</v>
      </c>
      <c r="N218" s="223" t="s">
        <v>46</v>
      </c>
      <c r="O218" s="87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6" t="s">
        <v>533</v>
      </c>
      <c r="AT218" s="226" t="s">
        <v>153</v>
      </c>
      <c r="AU218" s="226" t="s">
        <v>158</v>
      </c>
      <c r="AY218" s="20" t="s">
        <v>151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20" t="s">
        <v>83</v>
      </c>
      <c r="BK218" s="227">
        <f>ROUND(I218*H218,2)</f>
        <v>0</v>
      </c>
      <c r="BL218" s="20" t="s">
        <v>533</v>
      </c>
      <c r="BM218" s="226" t="s">
        <v>1840</v>
      </c>
    </row>
    <row r="219" s="2" customFormat="1" ht="16.5" customHeight="1">
      <c r="A219" s="41"/>
      <c r="B219" s="42"/>
      <c r="C219" s="215" t="s">
        <v>688</v>
      </c>
      <c r="D219" s="215" t="s">
        <v>153</v>
      </c>
      <c r="E219" s="216" t="s">
        <v>1841</v>
      </c>
      <c r="F219" s="217" t="s">
        <v>1842</v>
      </c>
      <c r="G219" s="218" t="s">
        <v>1637</v>
      </c>
      <c r="H219" s="219">
        <v>2</v>
      </c>
      <c r="I219" s="220"/>
      <c r="J219" s="221">
        <f>ROUND(I219*H219,2)</f>
        <v>0</v>
      </c>
      <c r="K219" s="217" t="s">
        <v>19</v>
      </c>
      <c r="L219" s="47"/>
      <c r="M219" s="222" t="s">
        <v>19</v>
      </c>
      <c r="N219" s="223" t="s">
        <v>46</v>
      </c>
      <c r="O219" s="87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6" t="s">
        <v>533</v>
      </c>
      <c r="AT219" s="226" t="s">
        <v>153</v>
      </c>
      <c r="AU219" s="226" t="s">
        <v>158</v>
      </c>
      <c r="AY219" s="20" t="s">
        <v>151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20" t="s">
        <v>83</v>
      </c>
      <c r="BK219" s="227">
        <f>ROUND(I219*H219,2)</f>
        <v>0</v>
      </c>
      <c r="BL219" s="20" t="s">
        <v>533</v>
      </c>
      <c r="BM219" s="226" t="s">
        <v>1843</v>
      </c>
    </row>
    <row r="220" s="2" customFormat="1" ht="16.5" customHeight="1">
      <c r="A220" s="41"/>
      <c r="B220" s="42"/>
      <c r="C220" s="215" t="s">
        <v>693</v>
      </c>
      <c r="D220" s="215" t="s">
        <v>153</v>
      </c>
      <c r="E220" s="216" t="s">
        <v>1844</v>
      </c>
      <c r="F220" s="217" t="s">
        <v>1845</v>
      </c>
      <c r="G220" s="218" t="s">
        <v>1637</v>
      </c>
      <c r="H220" s="219">
        <v>1</v>
      </c>
      <c r="I220" s="220"/>
      <c r="J220" s="221">
        <f>ROUND(I220*H220,2)</f>
        <v>0</v>
      </c>
      <c r="K220" s="217" t="s">
        <v>19</v>
      </c>
      <c r="L220" s="47"/>
      <c r="M220" s="222" t="s">
        <v>19</v>
      </c>
      <c r="N220" s="223" t="s">
        <v>46</v>
      </c>
      <c r="O220" s="87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533</v>
      </c>
      <c r="AT220" s="226" t="s">
        <v>153</v>
      </c>
      <c r="AU220" s="226" t="s">
        <v>158</v>
      </c>
      <c r="AY220" s="20" t="s">
        <v>151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0" t="s">
        <v>83</v>
      </c>
      <c r="BK220" s="227">
        <f>ROUND(I220*H220,2)</f>
        <v>0</v>
      </c>
      <c r="BL220" s="20" t="s">
        <v>533</v>
      </c>
      <c r="BM220" s="226" t="s">
        <v>1846</v>
      </c>
    </row>
    <row r="221" s="2" customFormat="1" ht="16.5" customHeight="1">
      <c r="A221" s="41"/>
      <c r="B221" s="42"/>
      <c r="C221" s="215" t="s">
        <v>697</v>
      </c>
      <c r="D221" s="215" t="s">
        <v>153</v>
      </c>
      <c r="E221" s="216" t="s">
        <v>1847</v>
      </c>
      <c r="F221" s="217" t="s">
        <v>1848</v>
      </c>
      <c r="G221" s="218" t="s">
        <v>1637</v>
      </c>
      <c r="H221" s="219">
        <v>1</v>
      </c>
      <c r="I221" s="220"/>
      <c r="J221" s="221">
        <f>ROUND(I221*H221,2)</f>
        <v>0</v>
      </c>
      <c r="K221" s="217" t="s">
        <v>19</v>
      </c>
      <c r="L221" s="47"/>
      <c r="M221" s="222" t="s">
        <v>19</v>
      </c>
      <c r="N221" s="223" t="s">
        <v>46</v>
      </c>
      <c r="O221" s="87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6" t="s">
        <v>533</v>
      </c>
      <c r="AT221" s="226" t="s">
        <v>153</v>
      </c>
      <c r="AU221" s="226" t="s">
        <v>158</v>
      </c>
      <c r="AY221" s="20" t="s">
        <v>151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20" t="s">
        <v>83</v>
      </c>
      <c r="BK221" s="227">
        <f>ROUND(I221*H221,2)</f>
        <v>0</v>
      </c>
      <c r="BL221" s="20" t="s">
        <v>533</v>
      </c>
      <c r="BM221" s="226" t="s">
        <v>1849</v>
      </c>
    </row>
    <row r="222" s="2" customFormat="1" ht="37.8" customHeight="1">
      <c r="A222" s="41"/>
      <c r="B222" s="42"/>
      <c r="C222" s="215" t="s">
        <v>704</v>
      </c>
      <c r="D222" s="215" t="s">
        <v>153</v>
      </c>
      <c r="E222" s="216" t="s">
        <v>1850</v>
      </c>
      <c r="F222" s="217" t="s">
        <v>1851</v>
      </c>
      <c r="G222" s="218" t="s">
        <v>1637</v>
      </c>
      <c r="H222" s="219">
        <v>1</v>
      </c>
      <c r="I222" s="220"/>
      <c r="J222" s="221">
        <f>ROUND(I222*H222,2)</f>
        <v>0</v>
      </c>
      <c r="K222" s="217" t="s">
        <v>19</v>
      </c>
      <c r="L222" s="47"/>
      <c r="M222" s="222" t="s">
        <v>19</v>
      </c>
      <c r="N222" s="223" t="s">
        <v>46</v>
      </c>
      <c r="O222" s="87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533</v>
      </c>
      <c r="AT222" s="226" t="s">
        <v>153</v>
      </c>
      <c r="AU222" s="226" t="s">
        <v>158</v>
      </c>
      <c r="AY222" s="20" t="s">
        <v>151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20" t="s">
        <v>83</v>
      </c>
      <c r="BK222" s="227">
        <f>ROUND(I222*H222,2)</f>
        <v>0</v>
      </c>
      <c r="BL222" s="20" t="s">
        <v>533</v>
      </c>
      <c r="BM222" s="226" t="s">
        <v>1852</v>
      </c>
    </row>
    <row r="223" s="2" customFormat="1" ht="16.5" customHeight="1">
      <c r="A223" s="41"/>
      <c r="B223" s="42"/>
      <c r="C223" s="215" t="s">
        <v>708</v>
      </c>
      <c r="D223" s="215" t="s">
        <v>153</v>
      </c>
      <c r="E223" s="216" t="s">
        <v>1853</v>
      </c>
      <c r="F223" s="217" t="s">
        <v>1854</v>
      </c>
      <c r="G223" s="218" t="s">
        <v>1637</v>
      </c>
      <c r="H223" s="219">
        <v>1</v>
      </c>
      <c r="I223" s="220"/>
      <c r="J223" s="221">
        <f>ROUND(I223*H223,2)</f>
        <v>0</v>
      </c>
      <c r="K223" s="217" t="s">
        <v>19</v>
      </c>
      <c r="L223" s="47"/>
      <c r="M223" s="222" t="s">
        <v>19</v>
      </c>
      <c r="N223" s="223" t="s">
        <v>46</v>
      </c>
      <c r="O223" s="87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6" t="s">
        <v>533</v>
      </c>
      <c r="AT223" s="226" t="s">
        <v>153</v>
      </c>
      <c r="AU223" s="226" t="s">
        <v>158</v>
      </c>
      <c r="AY223" s="20" t="s">
        <v>151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20" t="s">
        <v>83</v>
      </c>
      <c r="BK223" s="227">
        <f>ROUND(I223*H223,2)</f>
        <v>0</v>
      </c>
      <c r="BL223" s="20" t="s">
        <v>533</v>
      </c>
      <c r="BM223" s="226" t="s">
        <v>1855</v>
      </c>
    </row>
    <row r="224" s="2" customFormat="1" ht="16.5" customHeight="1">
      <c r="A224" s="41"/>
      <c r="B224" s="42"/>
      <c r="C224" s="215" t="s">
        <v>712</v>
      </c>
      <c r="D224" s="215" t="s">
        <v>153</v>
      </c>
      <c r="E224" s="216" t="s">
        <v>1856</v>
      </c>
      <c r="F224" s="217" t="s">
        <v>1857</v>
      </c>
      <c r="G224" s="218" t="s">
        <v>1637</v>
      </c>
      <c r="H224" s="219">
        <v>2</v>
      </c>
      <c r="I224" s="220"/>
      <c r="J224" s="221">
        <f>ROUND(I224*H224,2)</f>
        <v>0</v>
      </c>
      <c r="K224" s="217" t="s">
        <v>19</v>
      </c>
      <c r="L224" s="47"/>
      <c r="M224" s="222" t="s">
        <v>19</v>
      </c>
      <c r="N224" s="223" t="s">
        <v>46</v>
      </c>
      <c r="O224" s="87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6" t="s">
        <v>533</v>
      </c>
      <c r="AT224" s="226" t="s">
        <v>153</v>
      </c>
      <c r="AU224" s="226" t="s">
        <v>158</v>
      </c>
      <c r="AY224" s="20" t="s">
        <v>151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20" t="s">
        <v>83</v>
      </c>
      <c r="BK224" s="227">
        <f>ROUND(I224*H224,2)</f>
        <v>0</v>
      </c>
      <c r="BL224" s="20" t="s">
        <v>533</v>
      </c>
      <c r="BM224" s="226" t="s">
        <v>1858</v>
      </c>
    </row>
    <row r="225" s="2" customFormat="1" ht="16.5" customHeight="1">
      <c r="A225" s="41"/>
      <c r="B225" s="42"/>
      <c r="C225" s="215" t="s">
        <v>716</v>
      </c>
      <c r="D225" s="215" t="s">
        <v>153</v>
      </c>
      <c r="E225" s="216" t="s">
        <v>1859</v>
      </c>
      <c r="F225" s="217" t="s">
        <v>1860</v>
      </c>
      <c r="G225" s="218" t="s">
        <v>1637</v>
      </c>
      <c r="H225" s="219">
        <v>1</v>
      </c>
      <c r="I225" s="220"/>
      <c r="J225" s="221">
        <f>ROUND(I225*H225,2)</f>
        <v>0</v>
      </c>
      <c r="K225" s="217" t="s">
        <v>19</v>
      </c>
      <c r="L225" s="47"/>
      <c r="M225" s="222" t="s">
        <v>19</v>
      </c>
      <c r="N225" s="223" t="s">
        <v>46</v>
      </c>
      <c r="O225" s="87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6" t="s">
        <v>533</v>
      </c>
      <c r="AT225" s="226" t="s">
        <v>153</v>
      </c>
      <c r="AU225" s="226" t="s">
        <v>158</v>
      </c>
      <c r="AY225" s="20" t="s">
        <v>151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20" t="s">
        <v>83</v>
      </c>
      <c r="BK225" s="227">
        <f>ROUND(I225*H225,2)</f>
        <v>0</v>
      </c>
      <c r="BL225" s="20" t="s">
        <v>533</v>
      </c>
      <c r="BM225" s="226" t="s">
        <v>1861</v>
      </c>
    </row>
    <row r="226" s="2" customFormat="1" ht="16.5" customHeight="1">
      <c r="A226" s="41"/>
      <c r="B226" s="42"/>
      <c r="C226" s="215" t="s">
        <v>720</v>
      </c>
      <c r="D226" s="215" t="s">
        <v>153</v>
      </c>
      <c r="E226" s="216" t="s">
        <v>1862</v>
      </c>
      <c r="F226" s="217" t="s">
        <v>1863</v>
      </c>
      <c r="G226" s="218" t="s">
        <v>1637</v>
      </c>
      <c r="H226" s="219">
        <v>6</v>
      </c>
      <c r="I226" s="220"/>
      <c r="J226" s="221">
        <f>ROUND(I226*H226,2)</f>
        <v>0</v>
      </c>
      <c r="K226" s="217" t="s">
        <v>19</v>
      </c>
      <c r="L226" s="47"/>
      <c r="M226" s="222" t="s">
        <v>19</v>
      </c>
      <c r="N226" s="223" t="s">
        <v>46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533</v>
      </c>
      <c r="AT226" s="226" t="s">
        <v>153</v>
      </c>
      <c r="AU226" s="226" t="s">
        <v>158</v>
      </c>
      <c r="AY226" s="20" t="s">
        <v>151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83</v>
      </c>
      <c r="BK226" s="227">
        <f>ROUND(I226*H226,2)</f>
        <v>0</v>
      </c>
      <c r="BL226" s="20" t="s">
        <v>533</v>
      </c>
      <c r="BM226" s="226" t="s">
        <v>1864</v>
      </c>
    </row>
    <row r="227" s="2" customFormat="1" ht="16.5" customHeight="1">
      <c r="A227" s="41"/>
      <c r="B227" s="42"/>
      <c r="C227" s="215" t="s">
        <v>726</v>
      </c>
      <c r="D227" s="215" t="s">
        <v>153</v>
      </c>
      <c r="E227" s="216" t="s">
        <v>1865</v>
      </c>
      <c r="F227" s="217" t="s">
        <v>1866</v>
      </c>
      <c r="G227" s="218" t="s">
        <v>1637</v>
      </c>
      <c r="H227" s="219">
        <v>4</v>
      </c>
      <c r="I227" s="220"/>
      <c r="J227" s="221">
        <f>ROUND(I227*H227,2)</f>
        <v>0</v>
      </c>
      <c r="K227" s="217" t="s">
        <v>19</v>
      </c>
      <c r="L227" s="47"/>
      <c r="M227" s="222" t="s">
        <v>19</v>
      </c>
      <c r="N227" s="223" t="s">
        <v>46</v>
      </c>
      <c r="O227" s="87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6" t="s">
        <v>533</v>
      </c>
      <c r="AT227" s="226" t="s">
        <v>153</v>
      </c>
      <c r="AU227" s="226" t="s">
        <v>158</v>
      </c>
      <c r="AY227" s="20" t="s">
        <v>151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20" t="s">
        <v>83</v>
      </c>
      <c r="BK227" s="227">
        <f>ROUND(I227*H227,2)</f>
        <v>0</v>
      </c>
      <c r="BL227" s="20" t="s">
        <v>533</v>
      </c>
      <c r="BM227" s="226" t="s">
        <v>1867</v>
      </c>
    </row>
    <row r="228" s="2" customFormat="1" ht="16.5" customHeight="1">
      <c r="A228" s="41"/>
      <c r="B228" s="42"/>
      <c r="C228" s="215" t="s">
        <v>730</v>
      </c>
      <c r="D228" s="215" t="s">
        <v>153</v>
      </c>
      <c r="E228" s="216" t="s">
        <v>1868</v>
      </c>
      <c r="F228" s="217" t="s">
        <v>1869</v>
      </c>
      <c r="G228" s="218" t="s">
        <v>1675</v>
      </c>
      <c r="H228" s="219">
        <v>1</v>
      </c>
      <c r="I228" s="220"/>
      <c r="J228" s="221">
        <f>ROUND(I228*H228,2)</f>
        <v>0</v>
      </c>
      <c r="K228" s="217" t="s">
        <v>19</v>
      </c>
      <c r="L228" s="47"/>
      <c r="M228" s="222" t="s">
        <v>19</v>
      </c>
      <c r="N228" s="223" t="s">
        <v>46</v>
      </c>
      <c r="O228" s="87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6" t="s">
        <v>533</v>
      </c>
      <c r="AT228" s="226" t="s">
        <v>153</v>
      </c>
      <c r="AU228" s="226" t="s">
        <v>158</v>
      </c>
      <c r="AY228" s="20" t="s">
        <v>151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20" t="s">
        <v>83</v>
      </c>
      <c r="BK228" s="227">
        <f>ROUND(I228*H228,2)</f>
        <v>0</v>
      </c>
      <c r="BL228" s="20" t="s">
        <v>533</v>
      </c>
      <c r="BM228" s="226" t="s">
        <v>1870</v>
      </c>
    </row>
    <row r="229" s="2" customFormat="1" ht="16.5" customHeight="1">
      <c r="A229" s="41"/>
      <c r="B229" s="42"/>
      <c r="C229" s="215" t="s">
        <v>734</v>
      </c>
      <c r="D229" s="215" t="s">
        <v>153</v>
      </c>
      <c r="E229" s="216" t="s">
        <v>1871</v>
      </c>
      <c r="F229" s="217" t="s">
        <v>1872</v>
      </c>
      <c r="G229" s="218" t="s">
        <v>156</v>
      </c>
      <c r="H229" s="219">
        <v>15</v>
      </c>
      <c r="I229" s="220"/>
      <c r="J229" s="221">
        <f>ROUND(I229*H229,2)</f>
        <v>0</v>
      </c>
      <c r="K229" s="217" t="s">
        <v>19</v>
      </c>
      <c r="L229" s="47"/>
      <c r="M229" s="222" t="s">
        <v>19</v>
      </c>
      <c r="N229" s="223" t="s">
        <v>46</v>
      </c>
      <c r="O229" s="87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6" t="s">
        <v>533</v>
      </c>
      <c r="AT229" s="226" t="s">
        <v>153</v>
      </c>
      <c r="AU229" s="226" t="s">
        <v>158</v>
      </c>
      <c r="AY229" s="20" t="s">
        <v>151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20" t="s">
        <v>83</v>
      </c>
      <c r="BK229" s="227">
        <f>ROUND(I229*H229,2)</f>
        <v>0</v>
      </c>
      <c r="BL229" s="20" t="s">
        <v>533</v>
      </c>
      <c r="BM229" s="226" t="s">
        <v>1873</v>
      </c>
    </row>
    <row r="230" s="12" customFormat="1" ht="20.88" customHeight="1">
      <c r="A230" s="12"/>
      <c r="B230" s="199"/>
      <c r="C230" s="200"/>
      <c r="D230" s="201" t="s">
        <v>74</v>
      </c>
      <c r="E230" s="213" t="s">
        <v>1874</v>
      </c>
      <c r="F230" s="213" t="s">
        <v>1875</v>
      </c>
      <c r="G230" s="200"/>
      <c r="H230" s="200"/>
      <c r="I230" s="203"/>
      <c r="J230" s="214">
        <f>BK230</f>
        <v>0</v>
      </c>
      <c r="K230" s="200"/>
      <c r="L230" s="205"/>
      <c r="M230" s="206"/>
      <c r="N230" s="207"/>
      <c r="O230" s="207"/>
      <c r="P230" s="208">
        <f>P231+SUM(P232:P241)</f>
        <v>0</v>
      </c>
      <c r="Q230" s="207"/>
      <c r="R230" s="208">
        <f>R231+SUM(R232:R241)</f>
        <v>0</v>
      </c>
      <c r="S230" s="207"/>
      <c r="T230" s="209">
        <f>T231+SUM(T232:T241)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0" t="s">
        <v>83</v>
      </c>
      <c r="AT230" s="211" t="s">
        <v>74</v>
      </c>
      <c r="AU230" s="211" t="s">
        <v>85</v>
      </c>
      <c r="AY230" s="210" t="s">
        <v>151</v>
      </c>
      <c r="BK230" s="212">
        <f>BK231+SUM(BK232:BK241)</f>
        <v>0</v>
      </c>
    </row>
    <row r="231" s="2" customFormat="1" ht="24.15" customHeight="1">
      <c r="A231" s="41"/>
      <c r="B231" s="42"/>
      <c r="C231" s="215" t="s">
        <v>739</v>
      </c>
      <c r="D231" s="215" t="s">
        <v>153</v>
      </c>
      <c r="E231" s="216" t="s">
        <v>1876</v>
      </c>
      <c r="F231" s="217" t="s">
        <v>1877</v>
      </c>
      <c r="G231" s="218" t="s">
        <v>1637</v>
      </c>
      <c r="H231" s="219">
        <v>1</v>
      </c>
      <c r="I231" s="220"/>
      <c r="J231" s="221">
        <f>ROUND(I231*H231,2)</f>
        <v>0</v>
      </c>
      <c r="K231" s="217" t="s">
        <v>19</v>
      </c>
      <c r="L231" s="47"/>
      <c r="M231" s="222" t="s">
        <v>19</v>
      </c>
      <c r="N231" s="223" t="s">
        <v>46</v>
      </c>
      <c r="O231" s="87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6" t="s">
        <v>533</v>
      </c>
      <c r="AT231" s="226" t="s">
        <v>153</v>
      </c>
      <c r="AU231" s="226" t="s">
        <v>167</v>
      </c>
      <c r="AY231" s="20" t="s">
        <v>151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20" t="s">
        <v>83</v>
      </c>
      <c r="BK231" s="227">
        <f>ROUND(I231*H231,2)</f>
        <v>0</v>
      </c>
      <c r="BL231" s="20" t="s">
        <v>533</v>
      </c>
      <c r="BM231" s="226" t="s">
        <v>1878</v>
      </c>
    </row>
    <row r="232" s="2" customFormat="1" ht="44.25" customHeight="1">
      <c r="A232" s="41"/>
      <c r="B232" s="42"/>
      <c r="C232" s="215" t="s">
        <v>743</v>
      </c>
      <c r="D232" s="215" t="s">
        <v>153</v>
      </c>
      <c r="E232" s="216" t="s">
        <v>1879</v>
      </c>
      <c r="F232" s="217" t="s">
        <v>1880</v>
      </c>
      <c r="G232" s="218" t="s">
        <v>1637</v>
      </c>
      <c r="H232" s="219">
        <v>1</v>
      </c>
      <c r="I232" s="220"/>
      <c r="J232" s="221">
        <f>ROUND(I232*H232,2)</f>
        <v>0</v>
      </c>
      <c r="K232" s="217" t="s">
        <v>19</v>
      </c>
      <c r="L232" s="47"/>
      <c r="M232" s="222" t="s">
        <v>19</v>
      </c>
      <c r="N232" s="223" t="s">
        <v>46</v>
      </c>
      <c r="O232" s="87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533</v>
      </c>
      <c r="AT232" s="226" t="s">
        <v>153</v>
      </c>
      <c r="AU232" s="226" t="s">
        <v>167</v>
      </c>
      <c r="AY232" s="20" t="s">
        <v>151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83</v>
      </c>
      <c r="BK232" s="227">
        <f>ROUND(I232*H232,2)</f>
        <v>0</v>
      </c>
      <c r="BL232" s="20" t="s">
        <v>533</v>
      </c>
      <c r="BM232" s="226" t="s">
        <v>1881</v>
      </c>
    </row>
    <row r="233" s="2" customFormat="1" ht="24.15" customHeight="1">
      <c r="A233" s="41"/>
      <c r="B233" s="42"/>
      <c r="C233" s="215" t="s">
        <v>752</v>
      </c>
      <c r="D233" s="215" t="s">
        <v>153</v>
      </c>
      <c r="E233" s="216" t="s">
        <v>1882</v>
      </c>
      <c r="F233" s="217" t="s">
        <v>1883</v>
      </c>
      <c r="G233" s="218" t="s">
        <v>1637</v>
      </c>
      <c r="H233" s="219">
        <v>1</v>
      </c>
      <c r="I233" s="220"/>
      <c r="J233" s="221">
        <f>ROUND(I233*H233,2)</f>
        <v>0</v>
      </c>
      <c r="K233" s="217" t="s">
        <v>19</v>
      </c>
      <c r="L233" s="47"/>
      <c r="M233" s="222" t="s">
        <v>19</v>
      </c>
      <c r="N233" s="223" t="s">
        <v>46</v>
      </c>
      <c r="O233" s="87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6" t="s">
        <v>533</v>
      </c>
      <c r="AT233" s="226" t="s">
        <v>153</v>
      </c>
      <c r="AU233" s="226" t="s">
        <v>167</v>
      </c>
      <c r="AY233" s="20" t="s">
        <v>151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20" t="s">
        <v>83</v>
      </c>
      <c r="BK233" s="227">
        <f>ROUND(I233*H233,2)</f>
        <v>0</v>
      </c>
      <c r="BL233" s="20" t="s">
        <v>533</v>
      </c>
      <c r="BM233" s="226" t="s">
        <v>1884</v>
      </c>
    </row>
    <row r="234" s="2" customFormat="1" ht="16.5" customHeight="1">
      <c r="A234" s="41"/>
      <c r="B234" s="42"/>
      <c r="C234" s="215" t="s">
        <v>758</v>
      </c>
      <c r="D234" s="215" t="s">
        <v>153</v>
      </c>
      <c r="E234" s="216" t="s">
        <v>1885</v>
      </c>
      <c r="F234" s="217" t="s">
        <v>1886</v>
      </c>
      <c r="G234" s="218" t="s">
        <v>1637</v>
      </c>
      <c r="H234" s="219">
        <v>1</v>
      </c>
      <c r="I234" s="220"/>
      <c r="J234" s="221">
        <f>ROUND(I234*H234,2)</f>
        <v>0</v>
      </c>
      <c r="K234" s="217" t="s">
        <v>19</v>
      </c>
      <c r="L234" s="47"/>
      <c r="M234" s="222" t="s">
        <v>19</v>
      </c>
      <c r="N234" s="223" t="s">
        <v>46</v>
      </c>
      <c r="O234" s="87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6" t="s">
        <v>533</v>
      </c>
      <c r="AT234" s="226" t="s">
        <v>153</v>
      </c>
      <c r="AU234" s="226" t="s">
        <v>167</v>
      </c>
      <c r="AY234" s="20" t="s">
        <v>151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20" t="s">
        <v>83</v>
      </c>
      <c r="BK234" s="227">
        <f>ROUND(I234*H234,2)</f>
        <v>0</v>
      </c>
      <c r="BL234" s="20" t="s">
        <v>533</v>
      </c>
      <c r="BM234" s="226" t="s">
        <v>1887</v>
      </c>
    </row>
    <row r="235" s="2" customFormat="1" ht="16.5" customHeight="1">
      <c r="A235" s="41"/>
      <c r="B235" s="42"/>
      <c r="C235" s="215" t="s">
        <v>764</v>
      </c>
      <c r="D235" s="215" t="s">
        <v>153</v>
      </c>
      <c r="E235" s="216" t="s">
        <v>1888</v>
      </c>
      <c r="F235" s="217" t="s">
        <v>1889</v>
      </c>
      <c r="G235" s="218" t="s">
        <v>1637</v>
      </c>
      <c r="H235" s="219">
        <v>1</v>
      </c>
      <c r="I235" s="220"/>
      <c r="J235" s="221">
        <f>ROUND(I235*H235,2)</f>
        <v>0</v>
      </c>
      <c r="K235" s="217" t="s">
        <v>19</v>
      </c>
      <c r="L235" s="47"/>
      <c r="M235" s="222" t="s">
        <v>19</v>
      </c>
      <c r="N235" s="223" t="s">
        <v>46</v>
      </c>
      <c r="O235" s="87"/>
      <c r="P235" s="224">
        <f>O235*H235</f>
        <v>0</v>
      </c>
      <c r="Q235" s="224">
        <v>0</v>
      </c>
      <c r="R235" s="224">
        <f>Q235*H235</f>
        <v>0</v>
      </c>
      <c r="S235" s="224">
        <v>0</v>
      </c>
      <c r="T235" s="225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26" t="s">
        <v>533</v>
      </c>
      <c r="AT235" s="226" t="s">
        <v>153</v>
      </c>
      <c r="AU235" s="226" t="s">
        <v>167</v>
      </c>
      <c r="AY235" s="20" t="s">
        <v>151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20" t="s">
        <v>83</v>
      </c>
      <c r="BK235" s="227">
        <f>ROUND(I235*H235,2)</f>
        <v>0</v>
      </c>
      <c r="BL235" s="20" t="s">
        <v>533</v>
      </c>
      <c r="BM235" s="226" t="s">
        <v>1890</v>
      </c>
    </row>
    <row r="236" s="2" customFormat="1" ht="21.75" customHeight="1">
      <c r="A236" s="41"/>
      <c r="B236" s="42"/>
      <c r="C236" s="215" t="s">
        <v>771</v>
      </c>
      <c r="D236" s="215" t="s">
        <v>153</v>
      </c>
      <c r="E236" s="216" t="s">
        <v>1891</v>
      </c>
      <c r="F236" s="217" t="s">
        <v>1892</v>
      </c>
      <c r="G236" s="218" t="s">
        <v>1637</v>
      </c>
      <c r="H236" s="219">
        <v>2</v>
      </c>
      <c r="I236" s="220"/>
      <c r="J236" s="221">
        <f>ROUND(I236*H236,2)</f>
        <v>0</v>
      </c>
      <c r="K236" s="217" t="s">
        <v>19</v>
      </c>
      <c r="L236" s="47"/>
      <c r="M236" s="222" t="s">
        <v>19</v>
      </c>
      <c r="N236" s="223" t="s">
        <v>46</v>
      </c>
      <c r="O236" s="87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6" t="s">
        <v>533</v>
      </c>
      <c r="AT236" s="226" t="s">
        <v>153</v>
      </c>
      <c r="AU236" s="226" t="s">
        <v>167</v>
      </c>
      <c r="AY236" s="20" t="s">
        <v>151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20" t="s">
        <v>83</v>
      </c>
      <c r="BK236" s="227">
        <f>ROUND(I236*H236,2)</f>
        <v>0</v>
      </c>
      <c r="BL236" s="20" t="s">
        <v>533</v>
      </c>
      <c r="BM236" s="226" t="s">
        <v>1893</v>
      </c>
    </row>
    <row r="237" s="2" customFormat="1" ht="16.5" customHeight="1">
      <c r="A237" s="41"/>
      <c r="B237" s="42"/>
      <c r="C237" s="215" t="s">
        <v>780</v>
      </c>
      <c r="D237" s="215" t="s">
        <v>153</v>
      </c>
      <c r="E237" s="216" t="s">
        <v>1894</v>
      </c>
      <c r="F237" s="217" t="s">
        <v>1895</v>
      </c>
      <c r="G237" s="218" t="s">
        <v>1637</v>
      </c>
      <c r="H237" s="219">
        <v>2</v>
      </c>
      <c r="I237" s="220"/>
      <c r="J237" s="221">
        <f>ROUND(I237*H237,2)</f>
        <v>0</v>
      </c>
      <c r="K237" s="217" t="s">
        <v>19</v>
      </c>
      <c r="L237" s="47"/>
      <c r="M237" s="222" t="s">
        <v>19</v>
      </c>
      <c r="N237" s="223" t="s">
        <v>46</v>
      </c>
      <c r="O237" s="87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533</v>
      </c>
      <c r="AT237" s="226" t="s">
        <v>153</v>
      </c>
      <c r="AU237" s="226" t="s">
        <v>167</v>
      </c>
      <c r="AY237" s="20" t="s">
        <v>151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83</v>
      </c>
      <c r="BK237" s="227">
        <f>ROUND(I237*H237,2)</f>
        <v>0</v>
      </c>
      <c r="BL237" s="20" t="s">
        <v>533</v>
      </c>
      <c r="BM237" s="226" t="s">
        <v>1896</v>
      </c>
    </row>
    <row r="238" s="2" customFormat="1" ht="16.5" customHeight="1">
      <c r="A238" s="41"/>
      <c r="B238" s="42"/>
      <c r="C238" s="215" t="s">
        <v>789</v>
      </c>
      <c r="D238" s="215" t="s">
        <v>153</v>
      </c>
      <c r="E238" s="216" t="s">
        <v>1897</v>
      </c>
      <c r="F238" s="217" t="s">
        <v>1898</v>
      </c>
      <c r="G238" s="218" t="s">
        <v>170</v>
      </c>
      <c r="H238" s="219">
        <v>5</v>
      </c>
      <c r="I238" s="220"/>
      <c r="J238" s="221">
        <f>ROUND(I238*H238,2)</f>
        <v>0</v>
      </c>
      <c r="K238" s="217" t="s">
        <v>19</v>
      </c>
      <c r="L238" s="47"/>
      <c r="M238" s="222" t="s">
        <v>19</v>
      </c>
      <c r="N238" s="223" t="s">
        <v>46</v>
      </c>
      <c r="O238" s="87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6" t="s">
        <v>533</v>
      </c>
      <c r="AT238" s="226" t="s">
        <v>153</v>
      </c>
      <c r="AU238" s="226" t="s">
        <v>167</v>
      </c>
      <c r="AY238" s="20" t="s">
        <v>151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20" t="s">
        <v>83</v>
      </c>
      <c r="BK238" s="227">
        <f>ROUND(I238*H238,2)</f>
        <v>0</v>
      </c>
      <c r="BL238" s="20" t="s">
        <v>533</v>
      </c>
      <c r="BM238" s="226" t="s">
        <v>1899</v>
      </c>
    </row>
    <row r="239" s="2" customFormat="1" ht="16.5" customHeight="1">
      <c r="A239" s="41"/>
      <c r="B239" s="42"/>
      <c r="C239" s="215" t="s">
        <v>796</v>
      </c>
      <c r="D239" s="215" t="s">
        <v>153</v>
      </c>
      <c r="E239" s="216" t="s">
        <v>1900</v>
      </c>
      <c r="F239" s="217" t="s">
        <v>1901</v>
      </c>
      <c r="G239" s="218" t="s">
        <v>1637</v>
      </c>
      <c r="H239" s="219">
        <v>2</v>
      </c>
      <c r="I239" s="220"/>
      <c r="J239" s="221">
        <f>ROUND(I239*H239,2)</f>
        <v>0</v>
      </c>
      <c r="K239" s="217" t="s">
        <v>19</v>
      </c>
      <c r="L239" s="47"/>
      <c r="M239" s="222" t="s">
        <v>19</v>
      </c>
      <c r="N239" s="223" t="s">
        <v>46</v>
      </c>
      <c r="O239" s="87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6" t="s">
        <v>533</v>
      </c>
      <c r="AT239" s="226" t="s">
        <v>153</v>
      </c>
      <c r="AU239" s="226" t="s">
        <v>167</v>
      </c>
      <c r="AY239" s="20" t="s">
        <v>151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20" t="s">
        <v>83</v>
      </c>
      <c r="BK239" s="227">
        <f>ROUND(I239*H239,2)</f>
        <v>0</v>
      </c>
      <c r="BL239" s="20" t="s">
        <v>533</v>
      </c>
      <c r="BM239" s="226" t="s">
        <v>1902</v>
      </c>
    </row>
    <row r="240" s="2" customFormat="1" ht="16.5" customHeight="1">
      <c r="A240" s="41"/>
      <c r="B240" s="42"/>
      <c r="C240" s="215" t="s">
        <v>803</v>
      </c>
      <c r="D240" s="215" t="s">
        <v>153</v>
      </c>
      <c r="E240" s="216" t="s">
        <v>1903</v>
      </c>
      <c r="F240" s="217" t="s">
        <v>1904</v>
      </c>
      <c r="G240" s="218" t="s">
        <v>1637</v>
      </c>
      <c r="H240" s="219">
        <v>1</v>
      </c>
      <c r="I240" s="220"/>
      <c r="J240" s="221">
        <f>ROUND(I240*H240,2)</f>
        <v>0</v>
      </c>
      <c r="K240" s="217" t="s">
        <v>19</v>
      </c>
      <c r="L240" s="47"/>
      <c r="M240" s="222" t="s">
        <v>19</v>
      </c>
      <c r="N240" s="223" t="s">
        <v>46</v>
      </c>
      <c r="O240" s="87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6" t="s">
        <v>533</v>
      </c>
      <c r="AT240" s="226" t="s">
        <v>153</v>
      </c>
      <c r="AU240" s="226" t="s">
        <v>167</v>
      </c>
      <c r="AY240" s="20" t="s">
        <v>151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20" t="s">
        <v>83</v>
      </c>
      <c r="BK240" s="227">
        <f>ROUND(I240*H240,2)</f>
        <v>0</v>
      </c>
      <c r="BL240" s="20" t="s">
        <v>533</v>
      </c>
      <c r="BM240" s="226" t="s">
        <v>1905</v>
      </c>
    </row>
    <row r="241" s="16" customFormat="1" ht="20.88" customHeight="1">
      <c r="A241" s="16"/>
      <c r="B241" s="282"/>
      <c r="C241" s="283"/>
      <c r="D241" s="284" t="s">
        <v>74</v>
      </c>
      <c r="E241" s="284" t="s">
        <v>1906</v>
      </c>
      <c r="F241" s="284" t="s">
        <v>1907</v>
      </c>
      <c r="G241" s="283"/>
      <c r="H241" s="283"/>
      <c r="I241" s="285"/>
      <c r="J241" s="286">
        <f>BK241</f>
        <v>0</v>
      </c>
      <c r="K241" s="283"/>
      <c r="L241" s="287"/>
      <c r="M241" s="288"/>
      <c r="N241" s="289"/>
      <c r="O241" s="289"/>
      <c r="P241" s="290">
        <f>SUM(P242:P249)</f>
        <v>0</v>
      </c>
      <c r="Q241" s="289"/>
      <c r="R241" s="290">
        <f>SUM(R242:R249)</f>
        <v>0</v>
      </c>
      <c r="S241" s="289"/>
      <c r="T241" s="291">
        <f>SUM(T242:T249)</f>
        <v>0</v>
      </c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R241" s="292" t="s">
        <v>83</v>
      </c>
      <c r="AT241" s="293" t="s">
        <v>74</v>
      </c>
      <c r="AU241" s="293" t="s">
        <v>167</v>
      </c>
      <c r="AY241" s="292" t="s">
        <v>151</v>
      </c>
      <c r="BK241" s="294">
        <f>SUM(BK242:BK249)</f>
        <v>0</v>
      </c>
    </row>
    <row r="242" s="2" customFormat="1" ht="16.5" customHeight="1">
      <c r="A242" s="41"/>
      <c r="B242" s="42"/>
      <c r="C242" s="215" t="s">
        <v>808</v>
      </c>
      <c r="D242" s="215" t="s">
        <v>153</v>
      </c>
      <c r="E242" s="216" t="s">
        <v>1908</v>
      </c>
      <c r="F242" s="217" t="s">
        <v>1909</v>
      </c>
      <c r="G242" s="218" t="s">
        <v>170</v>
      </c>
      <c r="H242" s="219">
        <v>20</v>
      </c>
      <c r="I242" s="220"/>
      <c r="J242" s="221">
        <f>ROUND(I242*H242,2)</f>
        <v>0</v>
      </c>
      <c r="K242" s="217" t="s">
        <v>19</v>
      </c>
      <c r="L242" s="47"/>
      <c r="M242" s="222" t="s">
        <v>19</v>
      </c>
      <c r="N242" s="223" t="s">
        <v>46</v>
      </c>
      <c r="O242" s="87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6" t="s">
        <v>533</v>
      </c>
      <c r="AT242" s="226" t="s">
        <v>153</v>
      </c>
      <c r="AU242" s="226" t="s">
        <v>158</v>
      </c>
      <c r="AY242" s="20" t="s">
        <v>151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20" t="s">
        <v>83</v>
      </c>
      <c r="BK242" s="227">
        <f>ROUND(I242*H242,2)</f>
        <v>0</v>
      </c>
      <c r="BL242" s="20" t="s">
        <v>533</v>
      </c>
      <c r="BM242" s="226" t="s">
        <v>1910</v>
      </c>
    </row>
    <row r="243" s="2" customFormat="1" ht="16.5" customHeight="1">
      <c r="A243" s="41"/>
      <c r="B243" s="42"/>
      <c r="C243" s="215" t="s">
        <v>812</v>
      </c>
      <c r="D243" s="215" t="s">
        <v>153</v>
      </c>
      <c r="E243" s="216" t="s">
        <v>1911</v>
      </c>
      <c r="F243" s="217" t="s">
        <v>1912</v>
      </c>
      <c r="G243" s="218" t="s">
        <v>170</v>
      </c>
      <c r="H243" s="219">
        <v>3</v>
      </c>
      <c r="I243" s="220"/>
      <c r="J243" s="221">
        <f>ROUND(I243*H243,2)</f>
        <v>0</v>
      </c>
      <c r="K243" s="217" t="s">
        <v>19</v>
      </c>
      <c r="L243" s="47"/>
      <c r="M243" s="222" t="s">
        <v>19</v>
      </c>
      <c r="N243" s="223" t="s">
        <v>46</v>
      </c>
      <c r="O243" s="87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533</v>
      </c>
      <c r="AT243" s="226" t="s">
        <v>153</v>
      </c>
      <c r="AU243" s="226" t="s">
        <v>158</v>
      </c>
      <c r="AY243" s="20" t="s">
        <v>151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83</v>
      </c>
      <c r="BK243" s="227">
        <f>ROUND(I243*H243,2)</f>
        <v>0</v>
      </c>
      <c r="BL243" s="20" t="s">
        <v>533</v>
      </c>
      <c r="BM243" s="226" t="s">
        <v>1913</v>
      </c>
    </row>
    <row r="244" s="2" customFormat="1" ht="16.5" customHeight="1">
      <c r="A244" s="41"/>
      <c r="B244" s="42"/>
      <c r="C244" s="215" t="s">
        <v>816</v>
      </c>
      <c r="D244" s="215" t="s">
        <v>153</v>
      </c>
      <c r="E244" s="216" t="s">
        <v>1914</v>
      </c>
      <c r="F244" s="217" t="s">
        <v>1915</v>
      </c>
      <c r="G244" s="218" t="s">
        <v>170</v>
      </c>
      <c r="H244" s="219">
        <v>3</v>
      </c>
      <c r="I244" s="220"/>
      <c r="J244" s="221">
        <f>ROUND(I244*H244,2)</f>
        <v>0</v>
      </c>
      <c r="K244" s="217" t="s">
        <v>19</v>
      </c>
      <c r="L244" s="47"/>
      <c r="M244" s="222" t="s">
        <v>19</v>
      </c>
      <c r="N244" s="223" t="s">
        <v>46</v>
      </c>
      <c r="O244" s="87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6" t="s">
        <v>533</v>
      </c>
      <c r="AT244" s="226" t="s">
        <v>153</v>
      </c>
      <c r="AU244" s="226" t="s">
        <v>158</v>
      </c>
      <c r="AY244" s="20" t="s">
        <v>151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20" t="s">
        <v>83</v>
      </c>
      <c r="BK244" s="227">
        <f>ROUND(I244*H244,2)</f>
        <v>0</v>
      </c>
      <c r="BL244" s="20" t="s">
        <v>533</v>
      </c>
      <c r="BM244" s="226" t="s">
        <v>1916</v>
      </c>
    </row>
    <row r="245" s="2" customFormat="1" ht="24.15" customHeight="1">
      <c r="A245" s="41"/>
      <c r="B245" s="42"/>
      <c r="C245" s="215" t="s">
        <v>820</v>
      </c>
      <c r="D245" s="215" t="s">
        <v>153</v>
      </c>
      <c r="E245" s="216" t="s">
        <v>1917</v>
      </c>
      <c r="F245" s="217" t="s">
        <v>1918</v>
      </c>
      <c r="G245" s="218" t="s">
        <v>170</v>
      </c>
      <c r="H245" s="219">
        <v>40</v>
      </c>
      <c r="I245" s="220"/>
      <c r="J245" s="221">
        <f>ROUND(I245*H245,2)</f>
        <v>0</v>
      </c>
      <c r="K245" s="217" t="s">
        <v>19</v>
      </c>
      <c r="L245" s="47"/>
      <c r="M245" s="222" t="s">
        <v>19</v>
      </c>
      <c r="N245" s="223" t="s">
        <v>46</v>
      </c>
      <c r="O245" s="87"/>
      <c r="P245" s="224">
        <f>O245*H245</f>
        <v>0</v>
      </c>
      <c r="Q245" s="224">
        <v>0</v>
      </c>
      <c r="R245" s="224">
        <f>Q245*H245</f>
        <v>0</v>
      </c>
      <c r="S245" s="224">
        <v>0</v>
      </c>
      <c r="T245" s="225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6" t="s">
        <v>533</v>
      </c>
      <c r="AT245" s="226" t="s">
        <v>153</v>
      </c>
      <c r="AU245" s="226" t="s">
        <v>158</v>
      </c>
      <c r="AY245" s="20" t="s">
        <v>151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20" t="s">
        <v>83</v>
      </c>
      <c r="BK245" s="227">
        <f>ROUND(I245*H245,2)</f>
        <v>0</v>
      </c>
      <c r="BL245" s="20" t="s">
        <v>533</v>
      </c>
      <c r="BM245" s="226" t="s">
        <v>1919</v>
      </c>
    </row>
    <row r="246" s="2" customFormat="1" ht="16.5" customHeight="1">
      <c r="A246" s="41"/>
      <c r="B246" s="42"/>
      <c r="C246" s="215" t="s">
        <v>825</v>
      </c>
      <c r="D246" s="215" t="s">
        <v>153</v>
      </c>
      <c r="E246" s="216" t="s">
        <v>1920</v>
      </c>
      <c r="F246" s="217" t="s">
        <v>1649</v>
      </c>
      <c r="G246" s="218" t="s">
        <v>170</v>
      </c>
      <c r="H246" s="219">
        <v>40</v>
      </c>
      <c r="I246" s="220"/>
      <c r="J246" s="221">
        <f>ROUND(I246*H246,2)</f>
        <v>0</v>
      </c>
      <c r="K246" s="217" t="s">
        <v>19</v>
      </c>
      <c r="L246" s="47"/>
      <c r="M246" s="222" t="s">
        <v>19</v>
      </c>
      <c r="N246" s="223" t="s">
        <v>46</v>
      </c>
      <c r="O246" s="87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6" t="s">
        <v>533</v>
      </c>
      <c r="AT246" s="226" t="s">
        <v>153</v>
      </c>
      <c r="AU246" s="226" t="s">
        <v>158</v>
      </c>
      <c r="AY246" s="20" t="s">
        <v>151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20" t="s">
        <v>83</v>
      </c>
      <c r="BK246" s="227">
        <f>ROUND(I246*H246,2)</f>
        <v>0</v>
      </c>
      <c r="BL246" s="20" t="s">
        <v>533</v>
      </c>
      <c r="BM246" s="226" t="s">
        <v>1921</v>
      </c>
    </row>
    <row r="247" s="2" customFormat="1" ht="16.5" customHeight="1">
      <c r="A247" s="41"/>
      <c r="B247" s="42"/>
      <c r="C247" s="215" t="s">
        <v>829</v>
      </c>
      <c r="D247" s="215" t="s">
        <v>153</v>
      </c>
      <c r="E247" s="216" t="s">
        <v>1922</v>
      </c>
      <c r="F247" s="217" t="s">
        <v>1923</v>
      </c>
      <c r="G247" s="218" t="s">
        <v>1637</v>
      </c>
      <c r="H247" s="219">
        <v>1</v>
      </c>
      <c r="I247" s="220"/>
      <c r="J247" s="221">
        <f>ROUND(I247*H247,2)</f>
        <v>0</v>
      </c>
      <c r="K247" s="217" t="s">
        <v>19</v>
      </c>
      <c r="L247" s="47"/>
      <c r="M247" s="222" t="s">
        <v>19</v>
      </c>
      <c r="N247" s="223" t="s">
        <v>46</v>
      </c>
      <c r="O247" s="87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533</v>
      </c>
      <c r="AT247" s="226" t="s">
        <v>153</v>
      </c>
      <c r="AU247" s="226" t="s">
        <v>158</v>
      </c>
      <c r="AY247" s="20" t="s">
        <v>151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83</v>
      </c>
      <c r="BK247" s="227">
        <f>ROUND(I247*H247,2)</f>
        <v>0</v>
      </c>
      <c r="BL247" s="20" t="s">
        <v>533</v>
      </c>
      <c r="BM247" s="226" t="s">
        <v>1924</v>
      </c>
    </row>
    <row r="248" s="2" customFormat="1" ht="16.5" customHeight="1">
      <c r="A248" s="41"/>
      <c r="B248" s="42"/>
      <c r="C248" s="215" t="s">
        <v>833</v>
      </c>
      <c r="D248" s="215" t="s">
        <v>153</v>
      </c>
      <c r="E248" s="216" t="s">
        <v>1925</v>
      </c>
      <c r="F248" s="217" t="s">
        <v>1926</v>
      </c>
      <c r="G248" s="218" t="s">
        <v>1637</v>
      </c>
      <c r="H248" s="219">
        <v>5</v>
      </c>
      <c r="I248" s="220"/>
      <c r="J248" s="221">
        <f>ROUND(I248*H248,2)</f>
        <v>0</v>
      </c>
      <c r="K248" s="217" t="s">
        <v>19</v>
      </c>
      <c r="L248" s="47"/>
      <c r="M248" s="222" t="s">
        <v>19</v>
      </c>
      <c r="N248" s="223" t="s">
        <v>46</v>
      </c>
      <c r="O248" s="87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6" t="s">
        <v>533</v>
      </c>
      <c r="AT248" s="226" t="s">
        <v>153</v>
      </c>
      <c r="AU248" s="226" t="s">
        <v>158</v>
      </c>
      <c r="AY248" s="20" t="s">
        <v>151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20" t="s">
        <v>83</v>
      </c>
      <c r="BK248" s="227">
        <f>ROUND(I248*H248,2)</f>
        <v>0</v>
      </c>
      <c r="BL248" s="20" t="s">
        <v>533</v>
      </c>
      <c r="BM248" s="226" t="s">
        <v>1927</v>
      </c>
    </row>
    <row r="249" s="2" customFormat="1" ht="16.5" customHeight="1">
      <c r="A249" s="41"/>
      <c r="B249" s="42"/>
      <c r="C249" s="215" t="s">
        <v>838</v>
      </c>
      <c r="D249" s="215" t="s">
        <v>153</v>
      </c>
      <c r="E249" s="216" t="s">
        <v>1928</v>
      </c>
      <c r="F249" s="217" t="s">
        <v>1929</v>
      </c>
      <c r="G249" s="218" t="s">
        <v>1637</v>
      </c>
      <c r="H249" s="219">
        <v>5</v>
      </c>
      <c r="I249" s="220"/>
      <c r="J249" s="221">
        <f>ROUND(I249*H249,2)</f>
        <v>0</v>
      </c>
      <c r="K249" s="217" t="s">
        <v>19</v>
      </c>
      <c r="L249" s="47"/>
      <c r="M249" s="222" t="s">
        <v>19</v>
      </c>
      <c r="N249" s="223" t="s">
        <v>46</v>
      </c>
      <c r="O249" s="87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6" t="s">
        <v>533</v>
      </c>
      <c r="AT249" s="226" t="s">
        <v>153</v>
      </c>
      <c r="AU249" s="226" t="s">
        <v>158</v>
      </c>
      <c r="AY249" s="20" t="s">
        <v>151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0" t="s">
        <v>83</v>
      </c>
      <c r="BK249" s="227">
        <f>ROUND(I249*H249,2)</f>
        <v>0</v>
      </c>
      <c r="BL249" s="20" t="s">
        <v>533</v>
      </c>
      <c r="BM249" s="226" t="s">
        <v>1930</v>
      </c>
    </row>
    <row r="250" s="12" customFormat="1" ht="20.88" customHeight="1">
      <c r="A250" s="12"/>
      <c r="B250" s="199"/>
      <c r="C250" s="200"/>
      <c r="D250" s="201" t="s">
        <v>74</v>
      </c>
      <c r="E250" s="213" t="s">
        <v>1931</v>
      </c>
      <c r="F250" s="213" t="s">
        <v>1932</v>
      </c>
      <c r="G250" s="200"/>
      <c r="H250" s="200"/>
      <c r="I250" s="203"/>
      <c r="J250" s="214">
        <f>BK250</f>
        <v>0</v>
      </c>
      <c r="K250" s="200"/>
      <c r="L250" s="205"/>
      <c r="M250" s="206"/>
      <c r="N250" s="207"/>
      <c r="O250" s="207"/>
      <c r="P250" s="208">
        <f>SUM(P251:P259)</f>
        <v>0</v>
      </c>
      <c r="Q250" s="207"/>
      <c r="R250" s="208">
        <f>SUM(R251:R259)</f>
        <v>0</v>
      </c>
      <c r="S250" s="207"/>
      <c r="T250" s="209">
        <f>SUM(T251:T259)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0" t="s">
        <v>83</v>
      </c>
      <c r="AT250" s="211" t="s">
        <v>74</v>
      </c>
      <c r="AU250" s="211" t="s">
        <v>85</v>
      </c>
      <c r="AY250" s="210" t="s">
        <v>151</v>
      </c>
      <c r="BK250" s="212">
        <f>SUM(BK251:BK259)</f>
        <v>0</v>
      </c>
    </row>
    <row r="251" s="2" customFormat="1" ht="16.5" customHeight="1">
      <c r="A251" s="41"/>
      <c r="B251" s="42"/>
      <c r="C251" s="215" t="s">
        <v>1735</v>
      </c>
      <c r="D251" s="215" t="s">
        <v>153</v>
      </c>
      <c r="E251" s="216" t="s">
        <v>1933</v>
      </c>
      <c r="F251" s="217" t="s">
        <v>1934</v>
      </c>
      <c r="G251" s="218" t="s">
        <v>1935</v>
      </c>
      <c r="H251" s="219">
        <v>12</v>
      </c>
      <c r="I251" s="220"/>
      <c r="J251" s="221">
        <f>ROUND(I251*H251,2)</f>
        <v>0</v>
      </c>
      <c r="K251" s="217" t="s">
        <v>19</v>
      </c>
      <c r="L251" s="47"/>
      <c r="M251" s="222" t="s">
        <v>19</v>
      </c>
      <c r="N251" s="223" t="s">
        <v>46</v>
      </c>
      <c r="O251" s="87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533</v>
      </c>
      <c r="AT251" s="226" t="s">
        <v>153</v>
      </c>
      <c r="AU251" s="226" t="s">
        <v>167</v>
      </c>
      <c r="AY251" s="20" t="s">
        <v>151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83</v>
      </c>
      <c r="BK251" s="227">
        <f>ROUND(I251*H251,2)</f>
        <v>0</v>
      </c>
      <c r="BL251" s="20" t="s">
        <v>533</v>
      </c>
      <c r="BM251" s="226" t="s">
        <v>1936</v>
      </c>
    </row>
    <row r="252" s="2" customFormat="1" ht="44.25" customHeight="1">
      <c r="A252" s="41"/>
      <c r="B252" s="42"/>
      <c r="C252" s="215" t="s">
        <v>1937</v>
      </c>
      <c r="D252" s="215" t="s">
        <v>153</v>
      </c>
      <c r="E252" s="216" t="s">
        <v>1938</v>
      </c>
      <c r="F252" s="217" t="s">
        <v>1939</v>
      </c>
      <c r="G252" s="218" t="s">
        <v>1637</v>
      </c>
      <c r="H252" s="219">
        <v>1</v>
      </c>
      <c r="I252" s="220"/>
      <c r="J252" s="221">
        <f>ROUND(I252*H252,2)</f>
        <v>0</v>
      </c>
      <c r="K252" s="217" t="s">
        <v>19</v>
      </c>
      <c r="L252" s="47"/>
      <c r="M252" s="222" t="s">
        <v>19</v>
      </c>
      <c r="N252" s="223" t="s">
        <v>46</v>
      </c>
      <c r="O252" s="87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6" t="s">
        <v>533</v>
      </c>
      <c r="AT252" s="226" t="s">
        <v>153</v>
      </c>
      <c r="AU252" s="226" t="s">
        <v>167</v>
      </c>
      <c r="AY252" s="20" t="s">
        <v>151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0" t="s">
        <v>83</v>
      </c>
      <c r="BK252" s="227">
        <f>ROUND(I252*H252,2)</f>
        <v>0</v>
      </c>
      <c r="BL252" s="20" t="s">
        <v>533</v>
      </c>
      <c r="BM252" s="226" t="s">
        <v>1940</v>
      </c>
    </row>
    <row r="253" s="2" customFormat="1" ht="16.5" customHeight="1">
      <c r="A253" s="41"/>
      <c r="B253" s="42"/>
      <c r="C253" s="215" t="s">
        <v>1737</v>
      </c>
      <c r="D253" s="215" t="s">
        <v>153</v>
      </c>
      <c r="E253" s="216" t="s">
        <v>1941</v>
      </c>
      <c r="F253" s="217" t="s">
        <v>1942</v>
      </c>
      <c r="G253" s="218" t="s">
        <v>1935</v>
      </c>
      <c r="H253" s="219">
        <v>6</v>
      </c>
      <c r="I253" s="220"/>
      <c r="J253" s="221">
        <f>ROUND(I253*H253,2)</f>
        <v>0</v>
      </c>
      <c r="K253" s="217" t="s">
        <v>19</v>
      </c>
      <c r="L253" s="47"/>
      <c r="M253" s="222" t="s">
        <v>19</v>
      </c>
      <c r="N253" s="223" t="s">
        <v>46</v>
      </c>
      <c r="O253" s="87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6" t="s">
        <v>533</v>
      </c>
      <c r="AT253" s="226" t="s">
        <v>153</v>
      </c>
      <c r="AU253" s="226" t="s">
        <v>167</v>
      </c>
      <c r="AY253" s="20" t="s">
        <v>151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20" t="s">
        <v>83</v>
      </c>
      <c r="BK253" s="227">
        <f>ROUND(I253*H253,2)</f>
        <v>0</v>
      </c>
      <c r="BL253" s="20" t="s">
        <v>533</v>
      </c>
      <c r="BM253" s="226" t="s">
        <v>1943</v>
      </c>
    </row>
    <row r="254" s="2" customFormat="1" ht="16.5" customHeight="1">
      <c r="A254" s="41"/>
      <c r="B254" s="42"/>
      <c r="C254" s="215" t="s">
        <v>1944</v>
      </c>
      <c r="D254" s="215" t="s">
        <v>153</v>
      </c>
      <c r="E254" s="216" t="s">
        <v>1945</v>
      </c>
      <c r="F254" s="217" t="s">
        <v>1946</v>
      </c>
      <c r="G254" s="218" t="s">
        <v>1675</v>
      </c>
      <c r="H254" s="219">
        <v>1</v>
      </c>
      <c r="I254" s="220"/>
      <c r="J254" s="221">
        <f>ROUND(I254*H254,2)</f>
        <v>0</v>
      </c>
      <c r="K254" s="217" t="s">
        <v>19</v>
      </c>
      <c r="L254" s="47"/>
      <c r="M254" s="222" t="s">
        <v>19</v>
      </c>
      <c r="N254" s="223" t="s">
        <v>46</v>
      </c>
      <c r="O254" s="87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6" t="s">
        <v>533</v>
      </c>
      <c r="AT254" s="226" t="s">
        <v>153</v>
      </c>
      <c r="AU254" s="226" t="s">
        <v>167</v>
      </c>
      <c r="AY254" s="20" t="s">
        <v>151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20" t="s">
        <v>83</v>
      </c>
      <c r="BK254" s="227">
        <f>ROUND(I254*H254,2)</f>
        <v>0</v>
      </c>
      <c r="BL254" s="20" t="s">
        <v>533</v>
      </c>
      <c r="BM254" s="226" t="s">
        <v>1676</v>
      </c>
    </row>
    <row r="255" s="2" customFormat="1" ht="16.5" customHeight="1">
      <c r="A255" s="41"/>
      <c r="B255" s="42"/>
      <c r="C255" s="215" t="s">
        <v>1739</v>
      </c>
      <c r="D255" s="215" t="s">
        <v>153</v>
      </c>
      <c r="E255" s="216" t="s">
        <v>1947</v>
      </c>
      <c r="F255" s="217" t="s">
        <v>1948</v>
      </c>
      <c r="G255" s="218" t="s">
        <v>1675</v>
      </c>
      <c r="H255" s="219">
        <v>1</v>
      </c>
      <c r="I255" s="220"/>
      <c r="J255" s="221">
        <f>ROUND(I255*H255,2)</f>
        <v>0</v>
      </c>
      <c r="K255" s="217" t="s">
        <v>19</v>
      </c>
      <c r="L255" s="47"/>
      <c r="M255" s="222" t="s">
        <v>19</v>
      </c>
      <c r="N255" s="223" t="s">
        <v>46</v>
      </c>
      <c r="O255" s="87"/>
      <c r="P255" s="224">
        <f>O255*H255</f>
        <v>0</v>
      </c>
      <c r="Q255" s="224">
        <v>0</v>
      </c>
      <c r="R255" s="224">
        <f>Q255*H255</f>
        <v>0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533</v>
      </c>
      <c r="AT255" s="226" t="s">
        <v>153</v>
      </c>
      <c r="AU255" s="226" t="s">
        <v>167</v>
      </c>
      <c r="AY255" s="20" t="s">
        <v>151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83</v>
      </c>
      <c r="BK255" s="227">
        <f>ROUND(I255*H255,2)</f>
        <v>0</v>
      </c>
      <c r="BL255" s="20" t="s">
        <v>533</v>
      </c>
      <c r="BM255" s="226" t="s">
        <v>1949</v>
      </c>
    </row>
    <row r="256" s="2" customFormat="1" ht="16.5" customHeight="1">
      <c r="A256" s="41"/>
      <c r="B256" s="42"/>
      <c r="C256" s="215" t="s">
        <v>1950</v>
      </c>
      <c r="D256" s="215" t="s">
        <v>153</v>
      </c>
      <c r="E256" s="216" t="s">
        <v>1951</v>
      </c>
      <c r="F256" s="217" t="s">
        <v>1669</v>
      </c>
      <c r="G256" s="218" t="s">
        <v>156</v>
      </c>
      <c r="H256" s="219">
        <v>10</v>
      </c>
      <c r="I256" s="220"/>
      <c r="J256" s="221">
        <f>ROUND(I256*H256,2)</f>
        <v>0</v>
      </c>
      <c r="K256" s="217" t="s">
        <v>19</v>
      </c>
      <c r="L256" s="47"/>
      <c r="M256" s="222" t="s">
        <v>19</v>
      </c>
      <c r="N256" s="223" t="s">
        <v>46</v>
      </c>
      <c r="O256" s="87"/>
      <c r="P256" s="224">
        <f>O256*H256</f>
        <v>0</v>
      </c>
      <c r="Q256" s="224">
        <v>0</v>
      </c>
      <c r="R256" s="224">
        <f>Q256*H256</f>
        <v>0</v>
      </c>
      <c r="S256" s="224">
        <v>0</v>
      </c>
      <c r="T256" s="225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6" t="s">
        <v>533</v>
      </c>
      <c r="AT256" s="226" t="s">
        <v>153</v>
      </c>
      <c r="AU256" s="226" t="s">
        <v>167</v>
      </c>
      <c r="AY256" s="20" t="s">
        <v>151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20" t="s">
        <v>83</v>
      </c>
      <c r="BK256" s="227">
        <f>ROUND(I256*H256,2)</f>
        <v>0</v>
      </c>
      <c r="BL256" s="20" t="s">
        <v>533</v>
      </c>
      <c r="BM256" s="226" t="s">
        <v>1952</v>
      </c>
    </row>
    <row r="257" s="2" customFormat="1" ht="16.5" customHeight="1">
      <c r="A257" s="41"/>
      <c r="B257" s="42"/>
      <c r="C257" s="215" t="s">
        <v>1746</v>
      </c>
      <c r="D257" s="215" t="s">
        <v>153</v>
      </c>
      <c r="E257" s="216" t="s">
        <v>1953</v>
      </c>
      <c r="F257" s="217" t="s">
        <v>1954</v>
      </c>
      <c r="G257" s="218" t="s">
        <v>1675</v>
      </c>
      <c r="H257" s="219">
        <v>1</v>
      </c>
      <c r="I257" s="220"/>
      <c r="J257" s="221">
        <f>ROUND(I257*H257,2)</f>
        <v>0</v>
      </c>
      <c r="K257" s="217" t="s">
        <v>19</v>
      </c>
      <c r="L257" s="47"/>
      <c r="M257" s="222" t="s">
        <v>19</v>
      </c>
      <c r="N257" s="223" t="s">
        <v>46</v>
      </c>
      <c r="O257" s="87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533</v>
      </c>
      <c r="AT257" s="226" t="s">
        <v>153</v>
      </c>
      <c r="AU257" s="226" t="s">
        <v>167</v>
      </c>
      <c r="AY257" s="20" t="s">
        <v>151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20" t="s">
        <v>83</v>
      </c>
      <c r="BK257" s="227">
        <f>ROUND(I257*H257,2)</f>
        <v>0</v>
      </c>
      <c r="BL257" s="20" t="s">
        <v>533</v>
      </c>
      <c r="BM257" s="226" t="s">
        <v>1955</v>
      </c>
    </row>
    <row r="258" s="2" customFormat="1" ht="21.75" customHeight="1">
      <c r="A258" s="41"/>
      <c r="B258" s="42"/>
      <c r="C258" s="215" t="s">
        <v>1956</v>
      </c>
      <c r="D258" s="215" t="s">
        <v>153</v>
      </c>
      <c r="E258" s="216" t="s">
        <v>1957</v>
      </c>
      <c r="F258" s="217" t="s">
        <v>1671</v>
      </c>
      <c r="G258" s="218" t="s">
        <v>1672</v>
      </c>
      <c r="H258" s="219">
        <v>0.20000000000000001</v>
      </c>
      <c r="I258" s="220"/>
      <c r="J258" s="221">
        <f>ROUND(I258*H258,2)</f>
        <v>0</v>
      </c>
      <c r="K258" s="217" t="s">
        <v>19</v>
      </c>
      <c r="L258" s="47"/>
      <c r="M258" s="222" t="s">
        <v>19</v>
      </c>
      <c r="N258" s="223" t="s">
        <v>46</v>
      </c>
      <c r="O258" s="87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6" t="s">
        <v>533</v>
      </c>
      <c r="AT258" s="226" t="s">
        <v>153</v>
      </c>
      <c r="AU258" s="226" t="s">
        <v>167</v>
      </c>
      <c r="AY258" s="20" t="s">
        <v>151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20" t="s">
        <v>83</v>
      </c>
      <c r="BK258" s="227">
        <f>ROUND(I258*H258,2)</f>
        <v>0</v>
      </c>
      <c r="BL258" s="20" t="s">
        <v>533</v>
      </c>
      <c r="BM258" s="226" t="s">
        <v>1958</v>
      </c>
    </row>
    <row r="259" s="2" customFormat="1" ht="16.5" customHeight="1">
      <c r="A259" s="41"/>
      <c r="B259" s="42"/>
      <c r="C259" s="267" t="s">
        <v>1749</v>
      </c>
      <c r="D259" s="267" t="s">
        <v>363</v>
      </c>
      <c r="E259" s="268" t="s">
        <v>1959</v>
      </c>
      <c r="F259" s="269" t="s">
        <v>1674</v>
      </c>
      <c r="G259" s="270" t="s">
        <v>1675</v>
      </c>
      <c r="H259" s="271">
        <v>1</v>
      </c>
      <c r="I259" s="272"/>
      <c r="J259" s="273">
        <f>ROUND(I259*H259,2)</f>
        <v>0</v>
      </c>
      <c r="K259" s="269" t="s">
        <v>19</v>
      </c>
      <c r="L259" s="274"/>
      <c r="M259" s="275" t="s">
        <v>19</v>
      </c>
      <c r="N259" s="276" t="s">
        <v>46</v>
      </c>
      <c r="O259" s="87"/>
      <c r="P259" s="224">
        <f>O259*H259</f>
        <v>0</v>
      </c>
      <c r="Q259" s="224">
        <v>0</v>
      </c>
      <c r="R259" s="224">
        <f>Q259*H259</f>
        <v>0</v>
      </c>
      <c r="S259" s="224">
        <v>0</v>
      </c>
      <c r="T259" s="225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6" t="s">
        <v>1676</v>
      </c>
      <c r="AT259" s="226" t="s">
        <v>363</v>
      </c>
      <c r="AU259" s="226" t="s">
        <v>167</v>
      </c>
      <c r="AY259" s="20" t="s">
        <v>151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0" t="s">
        <v>83</v>
      </c>
      <c r="BK259" s="227">
        <f>ROUND(I259*H259,2)</f>
        <v>0</v>
      </c>
      <c r="BL259" s="20" t="s">
        <v>533</v>
      </c>
      <c r="BM259" s="226" t="s">
        <v>1960</v>
      </c>
    </row>
    <row r="260" s="12" customFormat="1" ht="20.88" customHeight="1">
      <c r="A260" s="12"/>
      <c r="B260" s="199"/>
      <c r="C260" s="200"/>
      <c r="D260" s="201" t="s">
        <v>74</v>
      </c>
      <c r="E260" s="213" t="s">
        <v>1961</v>
      </c>
      <c r="F260" s="213" t="s">
        <v>1962</v>
      </c>
      <c r="G260" s="200"/>
      <c r="H260" s="200"/>
      <c r="I260" s="203"/>
      <c r="J260" s="214">
        <f>BK260</f>
        <v>0</v>
      </c>
      <c r="K260" s="200"/>
      <c r="L260" s="205"/>
      <c r="M260" s="206"/>
      <c r="N260" s="207"/>
      <c r="O260" s="207"/>
      <c r="P260" s="208">
        <f>P261+P263+P273</f>
        <v>0</v>
      </c>
      <c r="Q260" s="207"/>
      <c r="R260" s="208">
        <f>R261+R263+R273</f>
        <v>0</v>
      </c>
      <c r="S260" s="207"/>
      <c r="T260" s="209">
        <f>T261+T263+T273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0" t="s">
        <v>83</v>
      </c>
      <c r="AT260" s="211" t="s">
        <v>74</v>
      </c>
      <c r="AU260" s="211" t="s">
        <v>85</v>
      </c>
      <c r="AY260" s="210" t="s">
        <v>151</v>
      </c>
      <c r="BK260" s="212">
        <f>BK261+BK263+BK273</f>
        <v>0</v>
      </c>
    </row>
    <row r="261" s="16" customFormat="1" ht="20.88" customHeight="1">
      <c r="A261" s="16"/>
      <c r="B261" s="282"/>
      <c r="C261" s="283"/>
      <c r="D261" s="284" t="s">
        <v>74</v>
      </c>
      <c r="E261" s="284" t="s">
        <v>1963</v>
      </c>
      <c r="F261" s="284" t="s">
        <v>1630</v>
      </c>
      <c r="G261" s="283"/>
      <c r="H261" s="283"/>
      <c r="I261" s="285"/>
      <c r="J261" s="286">
        <f>BK261</f>
        <v>0</v>
      </c>
      <c r="K261" s="283"/>
      <c r="L261" s="287"/>
      <c r="M261" s="288"/>
      <c r="N261" s="289"/>
      <c r="O261" s="289"/>
      <c r="P261" s="290">
        <f>P262</f>
        <v>0</v>
      </c>
      <c r="Q261" s="289"/>
      <c r="R261" s="290">
        <f>R262</f>
        <v>0</v>
      </c>
      <c r="S261" s="289"/>
      <c r="T261" s="291">
        <f>T262</f>
        <v>0</v>
      </c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R261" s="292" t="s">
        <v>83</v>
      </c>
      <c r="AT261" s="293" t="s">
        <v>74</v>
      </c>
      <c r="AU261" s="293" t="s">
        <v>167</v>
      </c>
      <c r="AY261" s="292" t="s">
        <v>151</v>
      </c>
      <c r="BK261" s="294">
        <f>BK262</f>
        <v>0</v>
      </c>
    </row>
    <row r="262" s="2" customFormat="1" ht="16.5" customHeight="1">
      <c r="A262" s="41"/>
      <c r="B262" s="42"/>
      <c r="C262" s="215" t="s">
        <v>1964</v>
      </c>
      <c r="D262" s="215" t="s">
        <v>153</v>
      </c>
      <c r="E262" s="216" t="s">
        <v>1965</v>
      </c>
      <c r="F262" s="217" t="s">
        <v>1630</v>
      </c>
      <c r="G262" s="218" t="s">
        <v>1935</v>
      </c>
      <c r="H262" s="219">
        <v>25</v>
      </c>
      <c r="I262" s="220"/>
      <c r="J262" s="221">
        <f>ROUND(I262*H262,2)</f>
        <v>0</v>
      </c>
      <c r="K262" s="217" t="s">
        <v>19</v>
      </c>
      <c r="L262" s="47"/>
      <c r="M262" s="222" t="s">
        <v>19</v>
      </c>
      <c r="N262" s="223" t="s">
        <v>46</v>
      </c>
      <c r="O262" s="87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6" t="s">
        <v>533</v>
      </c>
      <c r="AT262" s="226" t="s">
        <v>153</v>
      </c>
      <c r="AU262" s="226" t="s">
        <v>158</v>
      </c>
      <c r="AY262" s="20" t="s">
        <v>151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20" t="s">
        <v>83</v>
      </c>
      <c r="BK262" s="227">
        <f>ROUND(I262*H262,2)</f>
        <v>0</v>
      </c>
      <c r="BL262" s="20" t="s">
        <v>533</v>
      </c>
      <c r="BM262" s="226" t="s">
        <v>1966</v>
      </c>
    </row>
    <row r="263" s="16" customFormat="1" ht="20.88" customHeight="1">
      <c r="A263" s="16"/>
      <c r="B263" s="282"/>
      <c r="C263" s="283"/>
      <c r="D263" s="284" t="s">
        <v>74</v>
      </c>
      <c r="E263" s="284" t="s">
        <v>1967</v>
      </c>
      <c r="F263" s="284" t="s">
        <v>1968</v>
      </c>
      <c r="G263" s="283"/>
      <c r="H263" s="283"/>
      <c r="I263" s="285"/>
      <c r="J263" s="286">
        <f>BK263</f>
        <v>0</v>
      </c>
      <c r="K263" s="283"/>
      <c r="L263" s="287"/>
      <c r="M263" s="288"/>
      <c r="N263" s="289"/>
      <c r="O263" s="289"/>
      <c r="P263" s="290">
        <f>SUM(P264:P272)</f>
        <v>0</v>
      </c>
      <c r="Q263" s="289"/>
      <c r="R263" s="290">
        <f>SUM(R264:R272)</f>
        <v>0</v>
      </c>
      <c r="S263" s="289"/>
      <c r="T263" s="291">
        <f>SUM(T264:T272)</f>
        <v>0</v>
      </c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R263" s="292" t="s">
        <v>83</v>
      </c>
      <c r="AT263" s="293" t="s">
        <v>74</v>
      </c>
      <c r="AU263" s="293" t="s">
        <v>167</v>
      </c>
      <c r="AY263" s="292" t="s">
        <v>151</v>
      </c>
      <c r="BK263" s="294">
        <f>SUM(BK264:BK272)</f>
        <v>0</v>
      </c>
    </row>
    <row r="264" s="2" customFormat="1" ht="16.5" customHeight="1">
      <c r="A264" s="41"/>
      <c r="B264" s="42"/>
      <c r="C264" s="267" t="s">
        <v>1752</v>
      </c>
      <c r="D264" s="267" t="s">
        <v>363</v>
      </c>
      <c r="E264" s="268" t="s">
        <v>1969</v>
      </c>
      <c r="F264" s="269" t="s">
        <v>1970</v>
      </c>
      <c r="G264" s="270" t="s">
        <v>170</v>
      </c>
      <c r="H264" s="271">
        <v>14</v>
      </c>
      <c r="I264" s="272"/>
      <c r="J264" s="273">
        <f>ROUND(I264*H264,2)</f>
        <v>0</v>
      </c>
      <c r="K264" s="269" t="s">
        <v>19</v>
      </c>
      <c r="L264" s="274"/>
      <c r="M264" s="275" t="s">
        <v>19</v>
      </c>
      <c r="N264" s="276" t="s">
        <v>46</v>
      </c>
      <c r="O264" s="87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6" t="s">
        <v>204</v>
      </c>
      <c r="AT264" s="226" t="s">
        <v>363</v>
      </c>
      <c r="AU264" s="226" t="s">
        <v>158</v>
      </c>
      <c r="AY264" s="20" t="s">
        <v>151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20" t="s">
        <v>83</v>
      </c>
      <c r="BK264" s="227">
        <f>ROUND(I264*H264,2)</f>
        <v>0</v>
      </c>
      <c r="BL264" s="20" t="s">
        <v>158</v>
      </c>
      <c r="BM264" s="226" t="s">
        <v>1971</v>
      </c>
    </row>
    <row r="265" s="2" customFormat="1" ht="16.5" customHeight="1">
      <c r="A265" s="41"/>
      <c r="B265" s="42"/>
      <c r="C265" s="267" t="s">
        <v>1972</v>
      </c>
      <c r="D265" s="267" t="s">
        <v>363</v>
      </c>
      <c r="E265" s="268" t="s">
        <v>1973</v>
      </c>
      <c r="F265" s="269" t="s">
        <v>1974</v>
      </c>
      <c r="G265" s="270" t="s">
        <v>1637</v>
      </c>
      <c r="H265" s="271">
        <v>4</v>
      </c>
      <c r="I265" s="272"/>
      <c r="J265" s="273">
        <f>ROUND(I265*H265,2)</f>
        <v>0</v>
      </c>
      <c r="K265" s="269" t="s">
        <v>19</v>
      </c>
      <c r="L265" s="274"/>
      <c r="M265" s="275" t="s">
        <v>19</v>
      </c>
      <c r="N265" s="276" t="s">
        <v>46</v>
      </c>
      <c r="O265" s="87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6" t="s">
        <v>204</v>
      </c>
      <c r="AT265" s="226" t="s">
        <v>363</v>
      </c>
      <c r="AU265" s="226" t="s">
        <v>158</v>
      </c>
      <c r="AY265" s="20" t="s">
        <v>151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20" t="s">
        <v>83</v>
      </c>
      <c r="BK265" s="227">
        <f>ROUND(I265*H265,2)</f>
        <v>0</v>
      </c>
      <c r="BL265" s="20" t="s">
        <v>158</v>
      </c>
      <c r="BM265" s="226" t="s">
        <v>1975</v>
      </c>
    </row>
    <row r="266" s="2" customFormat="1" ht="16.5" customHeight="1">
      <c r="A266" s="41"/>
      <c r="B266" s="42"/>
      <c r="C266" s="267" t="s">
        <v>1755</v>
      </c>
      <c r="D266" s="267" t="s">
        <v>363</v>
      </c>
      <c r="E266" s="268" t="s">
        <v>1976</v>
      </c>
      <c r="F266" s="269" t="s">
        <v>1977</v>
      </c>
      <c r="G266" s="270" t="s">
        <v>1637</v>
      </c>
      <c r="H266" s="271">
        <v>3</v>
      </c>
      <c r="I266" s="272"/>
      <c r="J266" s="273">
        <f>ROUND(I266*H266,2)</f>
        <v>0</v>
      </c>
      <c r="K266" s="269" t="s">
        <v>19</v>
      </c>
      <c r="L266" s="274"/>
      <c r="M266" s="275" t="s">
        <v>19</v>
      </c>
      <c r="N266" s="276" t="s">
        <v>46</v>
      </c>
      <c r="O266" s="87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6" t="s">
        <v>204</v>
      </c>
      <c r="AT266" s="226" t="s">
        <v>363</v>
      </c>
      <c r="AU266" s="226" t="s">
        <v>158</v>
      </c>
      <c r="AY266" s="20" t="s">
        <v>151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20" t="s">
        <v>83</v>
      </c>
      <c r="BK266" s="227">
        <f>ROUND(I266*H266,2)</f>
        <v>0</v>
      </c>
      <c r="BL266" s="20" t="s">
        <v>158</v>
      </c>
      <c r="BM266" s="226" t="s">
        <v>1978</v>
      </c>
    </row>
    <row r="267" s="2" customFormat="1" ht="16.5" customHeight="1">
      <c r="A267" s="41"/>
      <c r="B267" s="42"/>
      <c r="C267" s="267" t="s">
        <v>1979</v>
      </c>
      <c r="D267" s="267" t="s">
        <v>363</v>
      </c>
      <c r="E267" s="268" t="s">
        <v>1980</v>
      </c>
      <c r="F267" s="269" t="s">
        <v>1981</v>
      </c>
      <c r="G267" s="270" t="s">
        <v>1637</v>
      </c>
      <c r="H267" s="271">
        <v>4</v>
      </c>
      <c r="I267" s="272"/>
      <c r="J267" s="273">
        <f>ROUND(I267*H267,2)</f>
        <v>0</v>
      </c>
      <c r="K267" s="269" t="s">
        <v>19</v>
      </c>
      <c r="L267" s="274"/>
      <c r="M267" s="275" t="s">
        <v>19</v>
      </c>
      <c r="N267" s="276" t="s">
        <v>46</v>
      </c>
      <c r="O267" s="87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6" t="s">
        <v>204</v>
      </c>
      <c r="AT267" s="226" t="s">
        <v>363</v>
      </c>
      <c r="AU267" s="226" t="s">
        <v>158</v>
      </c>
      <c r="AY267" s="20" t="s">
        <v>151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20" t="s">
        <v>83</v>
      </c>
      <c r="BK267" s="227">
        <f>ROUND(I267*H267,2)</f>
        <v>0</v>
      </c>
      <c r="BL267" s="20" t="s">
        <v>158</v>
      </c>
      <c r="BM267" s="226" t="s">
        <v>1982</v>
      </c>
    </row>
    <row r="268" s="2" customFormat="1" ht="16.5" customHeight="1">
      <c r="A268" s="41"/>
      <c r="B268" s="42"/>
      <c r="C268" s="267" t="s">
        <v>1758</v>
      </c>
      <c r="D268" s="267" t="s">
        <v>363</v>
      </c>
      <c r="E268" s="268" t="s">
        <v>1983</v>
      </c>
      <c r="F268" s="269" t="s">
        <v>1984</v>
      </c>
      <c r="G268" s="270" t="s">
        <v>1637</v>
      </c>
      <c r="H268" s="271">
        <v>2</v>
      </c>
      <c r="I268" s="272"/>
      <c r="J268" s="273">
        <f>ROUND(I268*H268,2)</f>
        <v>0</v>
      </c>
      <c r="K268" s="269" t="s">
        <v>19</v>
      </c>
      <c r="L268" s="274"/>
      <c r="M268" s="275" t="s">
        <v>19</v>
      </c>
      <c r="N268" s="276" t="s">
        <v>46</v>
      </c>
      <c r="O268" s="87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6" t="s">
        <v>204</v>
      </c>
      <c r="AT268" s="226" t="s">
        <v>363</v>
      </c>
      <c r="AU268" s="226" t="s">
        <v>158</v>
      </c>
      <c r="AY268" s="20" t="s">
        <v>151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20" t="s">
        <v>83</v>
      </c>
      <c r="BK268" s="227">
        <f>ROUND(I268*H268,2)</f>
        <v>0</v>
      </c>
      <c r="BL268" s="20" t="s">
        <v>158</v>
      </c>
      <c r="BM268" s="226" t="s">
        <v>1985</v>
      </c>
    </row>
    <row r="269" s="2" customFormat="1" ht="16.5" customHeight="1">
      <c r="A269" s="41"/>
      <c r="B269" s="42"/>
      <c r="C269" s="267" t="s">
        <v>1986</v>
      </c>
      <c r="D269" s="267" t="s">
        <v>363</v>
      </c>
      <c r="E269" s="268" t="s">
        <v>1987</v>
      </c>
      <c r="F269" s="269" t="s">
        <v>1988</v>
      </c>
      <c r="G269" s="270" t="s">
        <v>1637</v>
      </c>
      <c r="H269" s="271">
        <v>4</v>
      </c>
      <c r="I269" s="272"/>
      <c r="J269" s="273">
        <f>ROUND(I269*H269,2)</f>
        <v>0</v>
      </c>
      <c r="K269" s="269" t="s">
        <v>19</v>
      </c>
      <c r="L269" s="274"/>
      <c r="M269" s="275" t="s">
        <v>19</v>
      </c>
      <c r="N269" s="276" t="s">
        <v>46</v>
      </c>
      <c r="O269" s="87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6" t="s">
        <v>204</v>
      </c>
      <c r="AT269" s="226" t="s">
        <v>363</v>
      </c>
      <c r="AU269" s="226" t="s">
        <v>158</v>
      </c>
      <c r="AY269" s="20" t="s">
        <v>151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20" t="s">
        <v>83</v>
      </c>
      <c r="BK269" s="227">
        <f>ROUND(I269*H269,2)</f>
        <v>0</v>
      </c>
      <c r="BL269" s="20" t="s">
        <v>158</v>
      </c>
      <c r="BM269" s="226" t="s">
        <v>1989</v>
      </c>
    </row>
    <row r="270" s="2" customFormat="1" ht="16.5" customHeight="1">
      <c r="A270" s="41"/>
      <c r="B270" s="42"/>
      <c r="C270" s="267" t="s">
        <v>1761</v>
      </c>
      <c r="D270" s="267" t="s">
        <v>363</v>
      </c>
      <c r="E270" s="268" t="s">
        <v>1990</v>
      </c>
      <c r="F270" s="269" t="s">
        <v>1991</v>
      </c>
      <c r="G270" s="270" t="s">
        <v>1637</v>
      </c>
      <c r="H270" s="271">
        <v>4</v>
      </c>
      <c r="I270" s="272"/>
      <c r="J270" s="273">
        <f>ROUND(I270*H270,2)</f>
        <v>0</v>
      </c>
      <c r="K270" s="269" t="s">
        <v>19</v>
      </c>
      <c r="L270" s="274"/>
      <c r="M270" s="275" t="s">
        <v>19</v>
      </c>
      <c r="N270" s="276" t="s">
        <v>46</v>
      </c>
      <c r="O270" s="87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204</v>
      </c>
      <c r="AT270" s="226" t="s">
        <v>363</v>
      </c>
      <c r="AU270" s="226" t="s">
        <v>158</v>
      </c>
      <c r="AY270" s="20" t="s">
        <v>151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83</v>
      </c>
      <c r="BK270" s="227">
        <f>ROUND(I270*H270,2)</f>
        <v>0</v>
      </c>
      <c r="BL270" s="20" t="s">
        <v>158</v>
      </c>
      <c r="BM270" s="226" t="s">
        <v>1992</v>
      </c>
    </row>
    <row r="271" s="2" customFormat="1" ht="16.5" customHeight="1">
      <c r="A271" s="41"/>
      <c r="B271" s="42"/>
      <c r="C271" s="267" t="s">
        <v>1993</v>
      </c>
      <c r="D271" s="267" t="s">
        <v>363</v>
      </c>
      <c r="E271" s="268" t="s">
        <v>1994</v>
      </c>
      <c r="F271" s="269" t="s">
        <v>1995</v>
      </c>
      <c r="G271" s="270" t="s">
        <v>1637</v>
      </c>
      <c r="H271" s="271">
        <v>3</v>
      </c>
      <c r="I271" s="272"/>
      <c r="J271" s="273">
        <f>ROUND(I271*H271,2)</f>
        <v>0</v>
      </c>
      <c r="K271" s="269" t="s">
        <v>19</v>
      </c>
      <c r="L271" s="274"/>
      <c r="M271" s="275" t="s">
        <v>19</v>
      </c>
      <c r="N271" s="276" t="s">
        <v>46</v>
      </c>
      <c r="O271" s="87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26" t="s">
        <v>204</v>
      </c>
      <c r="AT271" s="226" t="s">
        <v>363</v>
      </c>
      <c r="AU271" s="226" t="s">
        <v>158</v>
      </c>
      <c r="AY271" s="20" t="s">
        <v>151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20" t="s">
        <v>83</v>
      </c>
      <c r="BK271" s="227">
        <f>ROUND(I271*H271,2)</f>
        <v>0</v>
      </c>
      <c r="BL271" s="20" t="s">
        <v>158</v>
      </c>
      <c r="BM271" s="226" t="s">
        <v>1996</v>
      </c>
    </row>
    <row r="272" s="2" customFormat="1" ht="16.5" customHeight="1">
      <c r="A272" s="41"/>
      <c r="B272" s="42"/>
      <c r="C272" s="267" t="s">
        <v>1764</v>
      </c>
      <c r="D272" s="267" t="s">
        <v>363</v>
      </c>
      <c r="E272" s="268" t="s">
        <v>1997</v>
      </c>
      <c r="F272" s="269" t="s">
        <v>1998</v>
      </c>
      <c r="G272" s="270" t="s">
        <v>1637</v>
      </c>
      <c r="H272" s="271">
        <v>2</v>
      </c>
      <c r="I272" s="272"/>
      <c r="J272" s="273">
        <f>ROUND(I272*H272,2)</f>
        <v>0</v>
      </c>
      <c r="K272" s="269" t="s">
        <v>19</v>
      </c>
      <c r="L272" s="274"/>
      <c r="M272" s="275" t="s">
        <v>19</v>
      </c>
      <c r="N272" s="276" t="s">
        <v>46</v>
      </c>
      <c r="O272" s="87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6" t="s">
        <v>204</v>
      </c>
      <c r="AT272" s="226" t="s">
        <v>363</v>
      </c>
      <c r="AU272" s="226" t="s">
        <v>158</v>
      </c>
      <c r="AY272" s="20" t="s">
        <v>151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20" t="s">
        <v>83</v>
      </c>
      <c r="BK272" s="227">
        <f>ROUND(I272*H272,2)</f>
        <v>0</v>
      </c>
      <c r="BL272" s="20" t="s">
        <v>158</v>
      </c>
      <c r="BM272" s="226" t="s">
        <v>1999</v>
      </c>
    </row>
    <row r="273" s="16" customFormat="1" ht="20.88" customHeight="1">
      <c r="A273" s="16"/>
      <c r="B273" s="282"/>
      <c r="C273" s="283"/>
      <c r="D273" s="284" t="s">
        <v>74</v>
      </c>
      <c r="E273" s="284" t="s">
        <v>2000</v>
      </c>
      <c r="F273" s="284" t="s">
        <v>2001</v>
      </c>
      <c r="G273" s="283"/>
      <c r="H273" s="283"/>
      <c r="I273" s="285"/>
      <c r="J273" s="286">
        <f>BK273</f>
        <v>0</v>
      </c>
      <c r="K273" s="283"/>
      <c r="L273" s="287"/>
      <c r="M273" s="288"/>
      <c r="N273" s="289"/>
      <c r="O273" s="289"/>
      <c r="P273" s="290">
        <f>SUM(P274:P276)</f>
        <v>0</v>
      </c>
      <c r="Q273" s="289"/>
      <c r="R273" s="290">
        <f>SUM(R274:R276)</f>
        <v>0</v>
      </c>
      <c r="S273" s="289"/>
      <c r="T273" s="291">
        <f>SUM(T274:T276)</f>
        <v>0</v>
      </c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R273" s="292" t="s">
        <v>83</v>
      </c>
      <c r="AT273" s="293" t="s">
        <v>74</v>
      </c>
      <c r="AU273" s="293" t="s">
        <v>167</v>
      </c>
      <c r="AY273" s="292" t="s">
        <v>151</v>
      </c>
      <c r="BK273" s="294">
        <f>SUM(BK274:BK276)</f>
        <v>0</v>
      </c>
    </row>
    <row r="274" s="2" customFormat="1" ht="16.5" customHeight="1">
      <c r="A274" s="41"/>
      <c r="B274" s="42"/>
      <c r="C274" s="215" t="s">
        <v>2002</v>
      </c>
      <c r="D274" s="215" t="s">
        <v>153</v>
      </c>
      <c r="E274" s="216" t="s">
        <v>2003</v>
      </c>
      <c r="F274" s="217" t="s">
        <v>2004</v>
      </c>
      <c r="G274" s="218" t="s">
        <v>1935</v>
      </c>
      <c r="H274" s="219">
        <v>2</v>
      </c>
      <c r="I274" s="220"/>
      <c r="J274" s="221">
        <f>ROUND(I274*H274,2)</f>
        <v>0</v>
      </c>
      <c r="K274" s="217" t="s">
        <v>19</v>
      </c>
      <c r="L274" s="47"/>
      <c r="M274" s="222" t="s">
        <v>19</v>
      </c>
      <c r="N274" s="223" t="s">
        <v>46</v>
      </c>
      <c r="O274" s="87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6" t="s">
        <v>533</v>
      </c>
      <c r="AT274" s="226" t="s">
        <v>153</v>
      </c>
      <c r="AU274" s="226" t="s">
        <v>158</v>
      </c>
      <c r="AY274" s="20" t="s">
        <v>151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20" t="s">
        <v>83</v>
      </c>
      <c r="BK274" s="227">
        <f>ROUND(I274*H274,2)</f>
        <v>0</v>
      </c>
      <c r="BL274" s="20" t="s">
        <v>533</v>
      </c>
      <c r="BM274" s="226" t="s">
        <v>2005</v>
      </c>
    </row>
    <row r="275" s="2" customFormat="1" ht="16.5" customHeight="1">
      <c r="A275" s="41"/>
      <c r="B275" s="42"/>
      <c r="C275" s="215" t="s">
        <v>1767</v>
      </c>
      <c r="D275" s="215" t="s">
        <v>153</v>
      </c>
      <c r="E275" s="216" t="s">
        <v>2006</v>
      </c>
      <c r="F275" s="217" t="s">
        <v>2007</v>
      </c>
      <c r="G275" s="218" t="s">
        <v>1935</v>
      </c>
      <c r="H275" s="219">
        <v>6</v>
      </c>
      <c r="I275" s="220"/>
      <c r="J275" s="221">
        <f>ROUND(I275*H275,2)</f>
        <v>0</v>
      </c>
      <c r="K275" s="217" t="s">
        <v>19</v>
      </c>
      <c r="L275" s="47"/>
      <c r="M275" s="222" t="s">
        <v>19</v>
      </c>
      <c r="N275" s="223" t="s">
        <v>46</v>
      </c>
      <c r="O275" s="87"/>
      <c r="P275" s="224">
        <f>O275*H275</f>
        <v>0</v>
      </c>
      <c r="Q275" s="224">
        <v>0</v>
      </c>
      <c r="R275" s="224">
        <f>Q275*H275</f>
        <v>0</v>
      </c>
      <c r="S275" s="224">
        <v>0</v>
      </c>
      <c r="T275" s="225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6" t="s">
        <v>533</v>
      </c>
      <c r="AT275" s="226" t="s">
        <v>153</v>
      </c>
      <c r="AU275" s="226" t="s">
        <v>158</v>
      </c>
      <c r="AY275" s="20" t="s">
        <v>151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20" t="s">
        <v>83</v>
      </c>
      <c r="BK275" s="227">
        <f>ROUND(I275*H275,2)</f>
        <v>0</v>
      </c>
      <c r="BL275" s="20" t="s">
        <v>533</v>
      </c>
      <c r="BM275" s="226" t="s">
        <v>2008</v>
      </c>
    </row>
    <row r="276" s="2" customFormat="1" ht="16.5" customHeight="1">
      <c r="A276" s="41"/>
      <c r="B276" s="42"/>
      <c r="C276" s="215" t="s">
        <v>2009</v>
      </c>
      <c r="D276" s="215" t="s">
        <v>153</v>
      </c>
      <c r="E276" s="216" t="s">
        <v>2010</v>
      </c>
      <c r="F276" s="217" t="s">
        <v>2011</v>
      </c>
      <c r="G276" s="218" t="s">
        <v>1935</v>
      </c>
      <c r="H276" s="219">
        <v>8</v>
      </c>
      <c r="I276" s="220"/>
      <c r="J276" s="221">
        <f>ROUND(I276*H276,2)</f>
        <v>0</v>
      </c>
      <c r="K276" s="217" t="s">
        <v>19</v>
      </c>
      <c r="L276" s="47"/>
      <c r="M276" s="222" t="s">
        <v>19</v>
      </c>
      <c r="N276" s="223" t="s">
        <v>46</v>
      </c>
      <c r="O276" s="87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6" t="s">
        <v>533</v>
      </c>
      <c r="AT276" s="226" t="s">
        <v>153</v>
      </c>
      <c r="AU276" s="226" t="s">
        <v>158</v>
      </c>
      <c r="AY276" s="20" t="s">
        <v>151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20" t="s">
        <v>83</v>
      </c>
      <c r="BK276" s="227">
        <f>ROUND(I276*H276,2)</f>
        <v>0</v>
      </c>
      <c r="BL276" s="20" t="s">
        <v>533</v>
      </c>
      <c r="BM276" s="226" t="s">
        <v>2012</v>
      </c>
    </row>
    <row r="277" s="12" customFormat="1" ht="22.8" customHeight="1">
      <c r="A277" s="12"/>
      <c r="B277" s="199"/>
      <c r="C277" s="200"/>
      <c r="D277" s="201" t="s">
        <v>74</v>
      </c>
      <c r="E277" s="213" t="s">
        <v>2013</v>
      </c>
      <c r="F277" s="213" t="s">
        <v>2014</v>
      </c>
      <c r="G277" s="200"/>
      <c r="H277" s="200"/>
      <c r="I277" s="203"/>
      <c r="J277" s="214">
        <f>BK277</f>
        <v>0</v>
      </c>
      <c r="K277" s="200"/>
      <c r="L277" s="205"/>
      <c r="M277" s="206"/>
      <c r="N277" s="207"/>
      <c r="O277" s="207"/>
      <c r="P277" s="208">
        <f>P278+P323+P341</f>
        <v>0</v>
      </c>
      <c r="Q277" s="207"/>
      <c r="R277" s="208">
        <f>R278+R323+R341</f>
        <v>0</v>
      </c>
      <c r="S277" s="207"/>
      <c r="T277" s="209">
        <f>T278+T323+T341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0" t="s">
        <v>83</v>
      </c>
      <c r="AT277" s="211" t="s">
        <v>74</v>
      </c>
      <c r="AU277" s="211" t="s">
        <v>83</v>
      </c>
      <c r="AY277" s="210" t="s">
        <v>151</v>
      </c>
      <c r="BK277" s="212">
        <f>BK278+BK323+BK341</f>
        <v>0</v>
      </c>
    </row>
    <row r="278" s="12" customFormat="1" ht="20.88" customHeight="1">
      <c r="A278" s="12"/>
      <c r="B278" s="199"/>
      <c r="C278" s="200"/>
      <c r="D278" s="201" t="s">
        <v>74</v>
      </c>
      <c r="E278" s="213" t="s">
        <v>2015</v>
      </c>
      <c r="F278" s="213" t="s">
        <v>2016</v>
      </c>
      <c r="G278" s="200"/>
      <c r="H278" s="200"/>
      <c r="I278" s="203"/>
      <c r="J278" s="214">
        <f>BK278</f>
        <v>0</v>
      </c>
      <c r="K278" s="200"/>
      <c r="L278" s="205"/>
      <c r="M278" s="206"/>
      <c r="N278" s="207"/>
      <c r="O278" s="207"/>
      <c r="P278" s="208">
        <f>P279+SUM(P280:P292)+P297</f>
        <v>0</v>
      </c>
      <c r="Q278" s="207"/>
      <c r="R278" s="208">
        <f>R279+SUM(R280:R292)+R297</f>
        <v>0</v>
      </c>
      <c r="S278" s="207"/>
      <c r="T278" s="209">
        <f>T279+SUM(T280:T292)+T297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0" t="s">
        <v>83</v>
      </c>
      <c r="AT278" s="211" t="s">
        <v>74</v>
      </c>
      <c r="AU278" s="211" t="s">
        <v>85</v>
      </c>
      <c r="AY278" s="210" t="s">
        <v>151</v>
      </c>
      <c r="BK278" s="212">
        <f>BK279+SUM(BK280:BK292)+BK297</f>
        <v>0</v>
      </c>
    </row>
    <row r="279" s="2" customFormat="1" ht="37.8" customHeight="1">
      <c r="A279" s="41"/>
      <c r="B279" s="42"/>
      <c r="C279" s="215" t="s">
        <v>1770</v>
      </c>
      <c r="D279" s="215" t="s">
        <v>153</v>
      </c>
      <c r="E279" s="216" t="s">
        <v>2017</v>
      </c>
      <c r="F279" s="217" t="s">
        <v>1745</v>
      </c>
      <c r="G279" s="218" t="s">
        <v>1637</v>
      </c>
      <c r="H279" s="219">
        <v>1</v>
      </c>
      <c r="I279" s="220"/>
      <c r="J279" s="221">
        <f>ROUND(I279*H279,2)</f>
        <v>0</v>
      </c>
      <c r="K279" s="217" t="s">
        <v>19</v>
      </c>
      <c r="L279" s="47"/>
      <c r="M279" s="222" t="s">
        <v>19</v>
      </c>
      <c r="N279" s="223" t="s">
        <v>46</v>
      </c>
      <c r="O279" s="87"/>
      <c r="P279" s="224">
        <f>O279*H279</f>
        <v>0</v>
      </c>
      <c r="Q279" s="224">
        <v>0</v>
      </c>
      <c r="R279" s="224">
        <f>Q279*H279</f>
        <v>0</v>
      </c>
      <c r="S279" s="224">
        <v>0</v>
      </c>
      <c r="T279" s="225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6" t="s">
        <v>533</v>
      </c>
      <c r="AT279" s="226" t="s">
        <v>153</v>
      </c>
      <c r="AU279" s="226" t="s">
        <v>167</v>
      </c>
      <c r="AY279" s="20" t="s">
        <v>151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20" t="s">
        <v>83</v>
      </c>
      <c r="BK279" s="227">
        <f>ROUND(I279*H279,2)</f>
        <v>0</v>
      </c>
      <c r="BL279" s="20" t="s">
        <v>533</v>
      </c>
      <c r="BM279" s="226" t="s">
        <v>2018</v>
      </c>
    </row>
    <row r="280" s="2" customFormat="1" ht="16.5" customHeight="1">
      <c r="A280" s="41"/>
      <c r="B280" s="42"/>
      <c r="C280" s="215" t="s">
        <v>2019</v>
      </c>
      <c r="D280" s="215" t="s">
        <v>153</v>
      </c>
      <c r="E280" s="216" t="s">
        <v>2020</v>
      </c>
      <c r="F280" s="217" t="s">
        <v>1748</v>
      </c>
      <c r="G280" s="218" t="s">
        <v>1637</v>
      </c>
      <c r="H280" s="219">
        <v>1</v>
      </c>
      <c r="I280" s="220"/>
      <c r="J280" s="221">
        <f>ROUND(I280*H280,2)</f>
        <v>0</v>
      </c>
      <c r="K280" s="217" t="s">
        <v>19</v>
      </c>
      <c r="L280" s="47"/>
      <c r="M280" s="222" t="s">
        <v>19</v>
      </c>
      <c r="N280" s="223" t="s">
        <v>46</v>
      </c>
      <c r="O280" s="87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6" t="s">
        <v>533</v>
      </c>
      <c r="AT280" s="226" t="s">
        <v>153</v>
      </c>
      <c r="AU280" s="226" t="s">
        <v>167</v>
      </c>
      <c r="AY280" s="20" t="s">
        <v>151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20" t="s">
        <v>83</v>
      </c>
      <c r="BK280" s="227">
        <f>ROUND(I280*H280,2)</f>
        <v>0</v>
      </c>
      <c r="BL280" s="20" t="s">
        <v>533</v>
      </c>
      <c r="BM280" s="226" t="s">
        <v>2021</v>
      </c>
    </row>
    <row r="281" s="2" customFormat="1" ht="16.5" customHeight="1">
      <c r="A281" s="41"/>
      <c r="B281" s="42"/>
      <c r="C281" s="215" t="s">
        <v>1773</v>
      </c>
      <c r="D281" s="215" t="s">
        <v>153</v>
      </c>
      <c r="E281" s="216" t="s">
        <v>2022</v>
      </c>
      <c r="F281" s="217" t="s">
        <v>1751</v>
      </c>
      <c r="G281" s="218" t="s">
        <v>1637</v>
      </c>
      <c r="H281" s="219">
        <v>1</v>
      </c>
      <c r="I281" s="220"/>
      <c r="J281" s="221">
        <f>ROUND(I281*H281,2)</f>
        <v>0</v>
      </c>
      <c r="K281" s="217" t="s">
        <v>19</v>
      </c>
      <c r="L281" s="47"/>
      <c r="M281" s="222" t="s">
        <v>19</v>
      </c>
      <c r="N281" s="223" t="s">
        <v>46</v>
      </c>
      <c r="O281" s="87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6" t="s">
        <v>533</v>
      </c>
      <c r="AT281" s="226" t="s">
        <v>153</v>
      </c>
      <c r="AU281" s="226" t="s">
        <v>167</v>
      </c>
      <c r="AY281" s="20" t="s">
        <v>151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20" t="s">
        <v>83</v>
      </c>
      <c r="BK281" s="227">
        <f>ROUND(I281*H281,2)</f>
        <v>0</v>
      </c>
      <c r="BL281" s="20" t="s">
        <v>533</v>
      </c>
      <c r="BM281" s="226" t="s">
        <v>2023</v>
      </c>
    </row>
    <row r="282" s="2" customFormat="1" ht="24.15" customHeight="1">
      <c r="A282" s="41"/>
      <c r="B282" s="42"/>
      <c r="C282" s="215" t="s">
        <v>2024</v>
      </c>
      <c r="D282" s="215" t="s">
        <v>153</v>
      </c>
      <c r="E282" s="216" t="s">
        <v>2025</v>
      </c>
      <c r="F282" s="217" t="s">
        <v>1754</v>
      </c>
      <c r="G282" s="218" t="s">
        <v>1637</v>
      </c>
      <c r="H282" s="219">
        <v>1</v>
      </c>
      <c r="I282" s="220"/>
      <c r="J282" s="221">
        <f>ROUND(I282*H282,2)</f>
        <v>0</v>
      </c>
      <c r="K282" s="217" t="s">
        <v>19</v>
      </c>
      <c r="L282" s="47"/>
      <c r="M282" s="222" t="s">
        <v>19</v>
      </c>
      <c r="N282" s="223" t="s">
        <v>46</v>
      </c>
      <c r="O282" s="87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6" t="s">
        <v>533</v>
      </c>
      <c r="AT282" s="226" t="s">
        <v>153</v>
      </c>
      <c r="AU282" s="226" t="s">
        <v>167</v>
      </c>
      <c r="AY282" s="20" t="s">
        <v>151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20" t="s">
        <v>83</v>
      </c>
      <c r="BK282" s="227">
        <f>ROUND(I282*H282,2)</f>
        <v>0</v>
      </c>
      <c r="BL282" s="20" t="s">
        <v>533</v>
      </c>
      <c r="BM282" s="226" t="s">
        <v>2026</v>
      </c>
    </row>
    <row r="283" s="2" customFormat="1" ht="37.8" customHeight="1">
      <c r="A283" s="41"/>
      <c r="B283" s="42"/>
      <c r="C283" s="215" t="s">
        <v>1776</v>
      </c>
      <c r="D283" s="215" t="s">
        <v>153</v>
      </c>
      <c r="E283" s="216" t="s">
        <v>2027</v>
      </c>
      <c r="F283" s="217" t="s">
        <v>1757</v>
      </c>
      <c r="G283" s="218" t="s">
        <v>1637</v>
      </c>
      <c r="H283" s="219">
        <v>1</v>
      </c>
      <c r="I283" s="220"/>
      <c r="J283" s="221">
        <f>ROUND(I283*H283,2)</f>
        <v>0</v>
      </c>
      <c r="K283" s="217" t="s">
        <v>19</v>
      </c>
      <c r="L283" s="47"/>
      <c r="M283" s="222" t="s">
        <v>19</v>
      </c>
      <c r="N283" s="223" t="s">
        <v>46</v>
      </c>
      <c r="O283" s="87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6" t="s">
        <v>533</v>
      </c>
      <c r="AT283" s="226" t="s">
        <v>153</v>
      </c>
      <c r="AU283" s="226" t="s">
        <v>167</v>
      </c>
      <c r="AY283" s="20" t="s">
        <v>151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20" t="s">
        <v>83</v>
      </c>
      <c r="BK283" s="227">
        <f>ROUND(I283*H283,2)</f>
        <v>0</v>
      </c>
      <c r="BL283" s="20" t="s">
        <v>533</v>
      </c>
      <c r="BM283" s="226" t="s">
        <v>2028</v>
      </c>
    </row>
    <row r="284" s="2" customFormat="1" ht="24.15" customHeight="1">
      <c r="A284" s="41"/>
      <c r="B284" s="42"/>
      <c r="C284" s="215" t="s">
        <v>2029</v>
      </c>
      <c r="D284" s="215" t="s">
        <v>153</v>
      </c>
      <c r="E284" s="216" t="s">
        <v>2030</v>
      </c>
      <c r="F284" s="217" t="s">
        <v>1760</v>
      </c>
      <c r="G284" s="218" t="s">
        <v>1637</v>
      </c>
      <c r="H284" s="219">
        <v>6</v>
      </c>
      <c r="I284" s="220"/>
      <c r="J284" s="221">
        <f>ROUND(I284*H284,2)</f>
        <v>0</v>
      </c>
      <c r="K284" s="217" t="s">
        <v>19</v>
      </c>
      <c r="L284" s="47"/>
      <c r="M284" s="222" t="s">
        <v>19</v>
      </c>
      <c r="N284" s="223" t="s">
        <v>46</v>
      </c>
      <c r="O284" s="87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6" t="s">
        <v>533</v>
      </c>
      <c r="AT284" s="226" t="s">
        <v>153</v>
      </c>
      <c r="AU284" s="226" t="s">
        <v>167</v>
      </c>
      <c r="AY284" s="20" t="s">
        <v>151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20" t="s">
        <v>83</v>
      </c>
      <c r="BK284" s="227">
        <f>ROUND(I284*H284,2)</f>
        <v>0</v>
      </c>
      <c r="BL284" s="20" t="s">
        <v>533</v>
      </c>
      <c r="BM284" s="226" t="s">
        <v>2031</v>
      </c>
    </row>
    <row r="285" s="2" customFormat="1" ht="16.5" customHeight="1">
      <c r="A285" s="41"/>
      <c r="B285" s="42"/>
      <c r="C285" s="215" t="s">
        <v>1779</v>
      </c>
      <c r="D285" s="215" t="s">
        <v>153</v>
      </c>
      <c r="E285" s="216" t="s">
        <v>2032</v>
      </c>
      <c r="F285" s="217" t="s">
        <v>1763</v>
      </c>
      <c r="G285" s="218" t="s">
        <v>1637</v>
      </c>
      <c r="H285" s="219">
        <v>6</v>
      </c>
      <c r="I285" s="220"/>
      <c r="J285" s="221">
        <f>ROUND(I285*H285,2)</f>
        <v>0</v>
      </c>
      <c r="K285" s="217" t="s">
        <v>19</v>
      </c>
      <c r="L285" s="47"/>
      <c r="M285" s="222" t="s">
        <v>19</v>
      </c>
      <c r="N285" s="223" t="s">
        <v>46</v>
      </c>
      <c r="O285" s="87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26" t="s">
        <v>533</v>
      </c>
      <c r="AT285" s="226" t="s">
        <v>153</v>
      </c>
      <c r="AU285" s="226" t="s">
        <v>167</v>
      </c>
      <c r="AY285" s="20" t="s">
        <v>151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20" t="s">
        <v>83</v>
      </c>
      <c r="BK285" s="227">
        <f>ROUND(I285*H285,2)</f>
        <v>0</v>
      </c>
      <c r="BL285" s="20" t="s">
        <v>533</v>
      </c>
      <c r="BM285" s="226" t="s">
        <v>2033</v>
      </c>
    </row>
    <row r="286" s="2" customFormat="1" ht="16.5" customHeight="1">
      <c r="A286" s="41"/>
      <c r="B286" s="42"/>
      <c r="C286" s="215" t="s">
        <v>2034</v>
      </c>
      <c r="D286" s="215" t="s">
        <v>153</v>
      </c>
      <c r="E286" s="216" t="s">
        <v>2035</v>
      </c>
      <c r="F286" s="217" t="s">
        <v>1766</v>
      </c>
      <c r="G286" s="218" t="s">
        <v>1637</v>
      </c>
      <c r="H286" s="219">
        <v>3</v>
      </c>
      <c r="I286" s="220"/>
      <c r="J286" s="221">
        <f>ROUND(I286*H286,2)</f>
        <v>0</v>
      </c>
      <c r="K286" s="217" t="s">
        <v>19</v>
      </c>
      <c r="L286" s="47"/>
      <c r="M286" s="222" t="s">
        <v>19</v>
      </c>
      <c r="N286" s="223" t="s">
        <v>46</v>
      </c>
      <c r="O286" s="87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6" t="s">
        <v>533</v>
      </c>
      <c r="AT286" s="226" t="s">
        <v>153</v>
      </c>
      <c r="AU286" s="226" t="s">
        <v>167</v>
      </c>
      <c r="AY286" s="20" t="s">
        <v>151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20" t="s">
        <v>83</v>
      </c>
      <c r="BK286" s="227">
        <f>ROUND(I286*H286,2)</f>
        <v>0</v>
      </c>
      <c r="BL286" s="20" t="s">
        <v>533</v>
      </c>
      <c r="BM286" s="226" t="s">
        <v>2036</v>
      </c>
    </row>
    <row r="287" s="2" customFormat="1" ht="16.5" customHeight="1">
      <c r="A287" s="41"/>
      <c r="B287" s="42"/>
      <c r="C287" s="215" t="s">
        <v>1782</v>
      </c>
      <c r="D287" s="215" t="s">
        <v>153</v>
      </c>
      <c r="E287" s="216" t="s">
        <v>2037</v>
      </c>
      <c r="F287" s="217" t="s">
        <v>1769</v>
      </c>
      <c r="G287" s="218" t="s">
        <v>1637</v>
      </c>
      <c r="H287" s="219">
        <v>1</v>
      </c>
      <c r="I287" s="220"/>
      <c r="J287" s="221">
        <f>ROUND(I287*H287,2)</f>
        <v>0</v>
      </c>
      <c r="K287" s="217" t="s">
        <v>19</v>
      </c>
      <c r="L287" s="47"/>
      <c r="M287" s="222" t="s">
        <v>19</v>
      </c>
      <c r="N287" s="223" t="s">
        <v>46</v>
      </c>
      <c r="O287" s="87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6" t="s">
        <v>533</v>
      </c>
      <c r="AT287" s="226" t="s">
        <v>153</v>
      </c>
      <c r="AU287" s="226" t="s">
        <v>167</v>
      </c>
      <c r="AY287" s="20" t="s">
        <v>151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20" t="s">
        <v>83</v>
      </c>
      <c r="BK287" s="227">
        <f>ROUND(I287*H287,2)</f>
        <v>0</v>
      </c>
      <c r="BL287" s="20" t="s">
        <v>533</v>
      </c>
      <c r="BM287" s="226" t="s">
        <v>2038</v>
      </c>
    </row>
    <row r="288" s="2" customFormat="1" ht="24.15" customHeight="1">
      <c r="A288" s="41"/>
      <c r="B288" s="42"/>
      <c r="C288" s="215" t="s">
        <v>2039</v>
      </c>
      <c r="D288" s="215" t="s">
        <v>153</v>
      </c>
      <c r="E288" s="216" t="s">
        <v>2040</v>
      </c>
      <c r="F288" s="217" t="s">
        <v>1772</v>
      </c>
      <c r="G288" s="218" t="s">
        <v>1637</v>
      </c>
      <c r="H288" s="219">
        <v>2</v>
      </c>
      <c r="I288" s="220"/>
      <c r="J288" s="221">
        <f>ROUND(I288*H288,2)</f>
        <v>0</v>
      </c>
      <c r="K288" s="217" t="s">
        <v>19</v>
      </c>
      <c r="L288" s="47"/>
      <c r="M288" s="222" t="s">
        <v>19</v>
      </c>
      <c r="N288" s="223" t="s">
        <v>46</v>
      </c>
      <c r="O288" s="87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6" t="s">
        <v>533</v>
      </c>
      <c r="AT288" s="226" t="s">
        <v>153</v>
      </c>
      <c r="AU288" s="226" t="s">
        <v>167</v>
      </c>
      <c r="AY288" s="20" t="s">
        <v>151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20" t="s">
        <v>83</v>
      </c>
      <c r="BK288" s="227">
        <f>ROUND(I288*H288,2)</f>
        <v>0</v>
      </c>
      <c r="BL288" s="20" t="s">
        <v>533</v>
      </c>
      <c r="BM288" s="226" t="s">
        <v>2041</v>
      </c>
    </row>
    <row r="289" s="2" customFormat="1" ht="24.15" customHeight="1">
      <c r="A289" s="41"/>
      <c r="B289" s="42"/>
      <c r="C289" s="215" t="s">
        <v>1787</v>
      </c>
      <c r="D289" s="215" t="s">
        <v>153</v>
      </c>
      <c r="E289" s="216" t="s">
        <v>2042</v>
      </c>
      <c r="F289" s="217" t="s">
        <v>2043</v>
      </c>
      <c r="G289" s="218" t="s">
        <v>1637</v>
      </c>
      <c r="H289" s="219">
        <v>2</v>
      </c>
      <c r="I289" s="220"/>
      <c r="J289" s="221">
        <f>ROUND(I289*H289,2)</f>
        <v>0</v>
      </c>
      <c r="K289" s="217" t="s">
        <v>19</v>
      </c>
      <c r="L289" s="47"/>
      <c r="M289" s="222" t="s">
        <v>19</v>
      </c>
      <c r="N289" s="223" t="s">
        <v>46</v>
      </c>
      <c r="O289" s="87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6" t="s">
        <v>533</v>
      </c>
      <c r="AT289" s="226" t="s">
        <v>153</v>
      </c>
      <c r="AU289" s="226" t="s">
        <v>167</v>
      </c>
      <c r="AY289" s="20" t="s">
        <v>151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20" t="s">
        <v>83</v>
      </c>
      <c r="BK289" s="227">
        <f>ROUND(I289*H289,2)</f>
        <v>0</v>
      </c>
      <c r="BL289" s="20" t="s">
        <v>533</v>
      </c>
      <c r="BM289" s="226" t="s">
        <v>2044</v>
      </c>
    </row>
    <row r="290" s="2" customFormat="1" ht="16.5" customHeight="1">
      <c r="A290" s="41"/>
      <c r="B290" s="42"/>
      <c r="C290" s="215" t="s">
        <v>2045</v>
      </c>
      <c r="D290" s="215" t="s">
        <v>153</v>
      </c>
      <c r="E290" s="216" t="s">
        <v>2046</v>
      </c>
      <c r="F290" s="217" t="s">
        <v>1778</v>
      </c>
      <c r="G290" s="218" t="s">
        <v>1637</v>
      </c>
      <c r="H290" s="219">
        <v>1</v>
      </c>
      <c r="I290" s="220"/>
      <c r="J290" s="221">
        <f>ROUND(I290*H290,2)</f>
        <v>0</v>
      </c>
      <c r="K290" s="217" t="s">
        <v>19</v>
      </c>
      <c r="L290" s="47"/>
      <c r="M290" s="222" t="s">
        <v>19</v>
      </c>
      <c r="N290" s="223" t="s">
        <v>46</v>
      </c>
      <c r="O290" s="87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6" t="s">
        <v>533</v>
      </c>
      <c r="AT290" s="226" t="s">
        <v>153</v>
      </c>
      <c r="AU290" s="226" t="s">
        <v>167</v>
      </c>
      <c r="AY290" s="20" t="s">
        <v>151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20" t="s">
        <v>83</v>
      </c>
      <c r="BK290" s="227">
        <f>ROUND(I290*H290,2)</f>
        <v>0</v>
      </c>
      <c r="BL290" s="20" t="s">
        <v>533</v>
      </c>
      <c r="BM290" s="226" t="s">
        <v>2047</v>
      </c>
    </row>
    <row r="291" s="2" customFormat="1" ht="24.15" customHeight="1">
      <c r="A291" s="41"/>
      <c r="B291" s="42"/>
      <c r="C291" s="215" t="s">
        <v>1790</v>
      </c>
      <c r="D291" s="215" t="s">
        <v>153</v>
      </c>
      <c r="E291" s="216" t="s">
        <v>2048</v>
      </c>
      <c r="F291" s="217" t="s">
        <v>2049</v>
      </c>
      <c r="G291" s="218" t="s">
        <v>1637</v>
      </c>
      <c r="H291" s="219">
        <v>2</v>
      </c>
      <c r="I291" s="220"/>
      <c r="J291" s="221">
        <f>ROUND(I291*H291,2)</f>
        <v>0</v>
      </c>
      <c r="K291" s="217" t="s">
        <v>19</v>
      </c>
      <c r="L291" s="47"/>
      <c r="M291" s="222" t="s">
        <v>19</v>
      </c>
      <c r="N291" s="223" t="s">
        <v>46</v>
      </c>
      <c r="O291" s="87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6" t="s">
        <v>533</v>
      </c>
      <c r="AT291" s="226" t="s">
        <v>153</v>
      </c>
      <c r="AU291" s="226" t="s">
        <v>167</v>
      </c>
      <c r="AY291" s="20" t="s">
        <v>151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20" t="s">
        <v>83</v>
      </c>
      <c r="BK291" s="227">
        <f>ROUND(I291*H291,2)</f>
        <v>0</v>
      </c>
      <c r="BL291" s="20" t="s">
        <v>533</v>
      </c>
      <c r="BM291" s="226" t="s">
        <v>2050</v>
      </c>
    </row>
    <row r="292" s="16" customFormat="1" ht="20.88" customHeight="1">
      <c r="A292" s="16"/>
      <c r="B292" s="282"/>
      <c r="C292" s="283"/>
      <c r="D292" s="284" t="s">
        <v>74</v>
      </c>
      <c r="E292" s="284" t="s">
        <v>2051</v>
      </c>
      <c r="F292" s="284" t="s">
        <v>1784</v>
      </c>
      <c r="G292" s="283"/>
      <c r="H292" s="283"/>
      <c r="I292" s="285"/>
      <c r="J292" s="286">
        <f>BK292</f>
        <v>0</v>
      </c>
      <c r="K292" s="283"/>
      <c r="L292" s="287"/>
      <c r="M292" s="288"/>
      <c r="N292" s="289"/>
      <c r="O292" s="289"/>
      <c r="P292" s="290">
        <f>SUM(P293:P296)</f>
        <v>0</v>
      </c>
      <c r="Q292" s="289"/>
      <c r="R292" s="290">
        <f>SUM(R293:R296)</f>
        <v>0</v>
      </c>
      <c r="S292" s="289"/>
      <c r="T292" s="291">
        <f>SUM(T293:T296)</f>
        <v>0</v>
      </c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R292" s="292" t="s">
        <v>83</v>
      </c>
      <c r="AT292" s="293" t="s">
        <v>74</v>
      </c>
      <c r="AU292" s="293" t="s">
        <v>167</v>
      </c>
      <c r="AY292" s="292" t="s">
        <v>151</v>
      </c>
      <c r="BK292" s="294">
        <f>SUM(BK293:BK296)</f>
        <v>0</v>
      </c>
    </row>
    <row r="293" s="2" customFormat="1" ht="44.25" customHeight="1">
      <c r="A293" s="41"/>
      <c r="B293" s="42"/>
      <c r="C293" s="215" t="s">
        <v>2052</v>
      </c>
      <c r="D293" s="215" t="s">
        <v>153</v>
      </c>
      <c r="E293" s="216" t="s">
        <v>2053</v>
      </c>
      <c r="F293" s="217" t="s">
        <v>1786</v>
      </c>
      <c r="G293" s="218" t="s">
        <v>1637</v>
      </c>
      <c r="H293" s="219">
        <v>1</v>
      </c>
      <c r="I293" s="220"/>
      <c r="J293" s="221">
        <f>ROUND(I293*H293,2)</f>
        <v>0</v>
      </c>
      <c r="K293" s="217" t="s">
        <v>19</v>
      </c>
      <c r="L293" s="47"/>
      <c r="M293" s="222" t="s">
        <v>19</v>
      </c>
      <c r="N293" s="223" t="s">
        <v>46</v>
      </c>
      <c r="O293" s="87"/>
      <c r="P293" s="224">
        <f>O293*H293</f>
        <v>0</v>
      </c>
      <c r="Q293" s="224">
        <v>0</v>
      </c>
      <c r="R293" s="224">
        <f>Q293*H293</f>
        <v>0</v>
      </c>
      <c r="S293" s="224">
        <v>0</v>
      </c>
      <c r="T293" s="225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6" t="s">
        <v>533</v>
      </c>
      <c r="AT293" s="226" t="s">
        <v>153</v>
      </c>
      <c r="AU293" s="226" t="s">
        <v>158</v>
      </c>
      <c r="AY293" s="20" t="s">
        <v>151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20" t="s">
        <v>83</v>
      </c>
      <c r="BK293" s="227">
        <f>ROUND(I293*H293,2)</f>
        <v>0</v>
      </c>
      <c r="BL293" s="20" t="s">
        <v>533</v>
      </c>
      <c r="BM293" s="226" t="s">
        <v>2054</v>
      </c>
    </row>
    <row r="294" s="2" customFormat="1" ht="21.75" customHeight="1">
      <c r="A294" s="41"/>
      <c r="B294" s="42"/>
      <c r="C294" s="215" t="s">
        <v>1793</v>
      </c>
      <c r="D294" s="215" t="s">
        <v>153</v>
      </c>
      <c r="E294" s="216" t="s">
        <v>2055</v>
      </c>
      <c r="F294" s="217" t="s">
        <v>1789</v>
      </c>
      <c r="G294" s="218" t="s">
        <v>1637</v>
      </c>
      <c r="H294" s="219">
        <v>1</v>
      </c>
      <c r="I294" s="220"/>
      <c r="J294" s="221">
        <f>ROUND(I294*H294,2)</f>
        <v>0</v>
      </c>
      <c r="K294" s="217" t="s">
        <v>19</v>
      </c>
      <c r="L294" s="47"/>
      <c r="M294" s="222" t="s">
        <v>19</v>
      </c>
      <c r="N294" s="223" t="s">
        <v>46</v>
      </c>
      <c r="O294" s="87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6" t="s">
        <v>533</v>
      </c>
      <c r="AT294" s="226" t="s">
        <v>153</v>
      </c>
      <c r="AU294" s="226" t="s">
        <v>158</v>
      </c>
      <c r="AY294" s="20" t="s">
        <v>151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20" t="s">
        <v>83</v>
      </c>
      <c r="BK294" s="227">
        <f>ROUND(I294*H294,2)</f>
        <v>0</v>
      </c>
      <c r="BL294" s="20" t="s">
        <v>533</v>
      </c>
      <c r="BM294" s="226" t="s">
        <v>2056</v>
      </c>
    </row>
    <row r="295" s="2" customFormat="1" ht="24.15" customHeight="1">
      <c r="A295" s="41"/>
      <c r="B295" s="42"/>
      <c r="C295" s="215" t="s">
        <v>2057</v>
      </c>
      <c r="D295" s="215" t="s">
        <v>153</v>
      </c>
      <c r="E295" s="216" t="s">
        <v>2058</v>
      </c>
      <c r="F295" s="217" t="s">
        <v>1792</v>
      </c>
      <c r="G295" s="218" t="s">
        <v>1637</v>
      </c>
      <c r="H295" s="219">
        <v>1</v>
      </c>
      <c r="I295" s="220"/>
      <c r="J295" s="221">
        <f>ROUND(I295*H295,2)</f>
        <v>0</v>
      </c>
      <c r="K295" s="217" t="s">
        <v>19</v>
      </c>
      <c r="L295" s="47"/>
      <c r="M295" s="222" t="s">
        <v>19</v>
      </c>
      <c r="N295" s="223" t="s">
        <v>46</v>
      </c>
      <c r="O295" s="87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26" t="s">
        <v>533</v>
      </c>
      <c r="AT295" s="226" t="s">
        <v>153</v>
      </c>
      <c r="AU295" s="226" t="s">
        <v>158</v>
      </c>
      <c r="AY295" s="20" t="s">
        <v>151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20" t="s">
        <v>83</v>
      </c>
      <c r="BK295" s="227">
        <f>ROUND(I295*H295,2)</f>
        <v>0</v>
      </c>
      <c r="BL295" s="20" t="s">
        <v>533</v>
      </c>
      <c r="BM295" s="226" t="s">
        <v>2059</v>
      </c>
    </row>
    <row r="296" s="2" customFormat="1" ht="49.05" customHeight="1">
      <c r="A296" s="41"/>
      <c r="B296" s="42"/>
      <c r="C296" s="215" t="s">
        <v>1801</v>
      </c>
      <c r="D296" s="215" t="s">
        <v>153</v>
      </c>
      <c r="E296" s="216" t="s">
        <v>2060</v>
      </c>
      <c r="F296" s="217" t="s">
        <v>1795</v>
      </c>
      <c r="G296" s="218" t="s">
        <v>1637</v>
      </c>
      <c r="H296" s="219">
        <v>1</v>
      </c>
      <c r="I296" s="220"/>
      <c r="J296" s="221">
        <f>ROUND(I296*H296,2)</f>
        <v>0</v>
      </c>
      <c r="K296" s="217" t="s">
        <v>19</v>
      </c>
      <c r="L296" s="47"/>
      <c r="M296" s="222" t="s">
        <v>19</v>
      </c>
      <c r="N296" s="223" t="s">
        <v>46</v>
      </c>
      <c r="O296" s="87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6" t="s">
        <v>533</v>
      </c>
      <c r="AT296" s="226" t="s">
        <v>153</v>
      </c>
      <c r="AU296" s="226" t="s">
        <v>158</v>
      </c>
      <c r="AY296" s="20" t="s">
        <v>151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20" t="s">
        <v>83</v>
      </c>
      <c r="BK296" s="227">
        <f>ROUND(I296*H296,2)</f>
        <v>0</v>
      </c>
      <c r="BL296" s="20" t="s">
        <v>533</v>
      </c>
      <c r="BM296" s="226" t="s">
        <v>2061</v>
      </c>
    </row>
    <row r="297" s="16" customFormat="1" ht="20.88" customHeight="1">
      <c r="A297" s="16"/>
      <c r="B297" s="282"/>
      <c r="C297" s="283"/>
      <c r="D297" s="284" t="s">
        <v>74</v>
      </c>
      <c r="E297" s="284" t="s">
        <v>2062</v>
      </c>
      <c r="F297" s="284" t="s">
        <v>1798</v>
      </c>
      <c r="G297" s="283"/>
      <c r="H297" s="283"/>
      <c r="I297" s="285"/>
      <c r="J297" s="286">
        <f>BK297</f>
        <v>0</v>
      </c>
      <c r="K297" s="283"/>
      <c r="L297" s="287"/>
      <c r="M297" s="288"/>
      <c r="N297" s="289"/>
      <c r="O297" s="289"/>
      <c r="P297" s="290">
        <f>SUM(P298:P322)</f>
        <v>0</v>
      </c>
      <c r="Q297" s="289"/>
      <c r="R297" s="290">
        <f>SUM(R298:R322)</f>
        <v>0</v>
      </c>
      <c r="S297" s="289"/>
      <c r="T297" s="291">
        <f>SUM(T298:T322)</f>
        <v>0</v>
      </c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R297" s="292" t="s">
        <v>83</v>
      </c>
      <c r="AT297" s="293" t="s">
        <v>74</v>
      </c>
      <c r="AU297" s="293" t="s">
        <v>167</v>
      </c>
      <c r="AY297" s="292" t="s">
        <v>151</v>
      </c>
      <c r="BK297" s="294">
        <f>SUM(BK298:BK322)</f>
        <v>0</v>
      </c>
    </row>
    <row r="298" s="2" customFormat="1" ht="33" customHeight="1">
      <c r="A298" s="41"/>
      <c r="B298" s="42"/>
      <c r="C298" s="215" t="s">
        <v>2063</v>
      </c>
      <c r="D298" s="215" t="s">
        <v>153</v>
      </c>
      <c r="E298" s="216" t="s">
        <v>2064</v>
      </c>
      <c r="F298" s="217" t="s">
        <v>2065</v>
      </c>
      <c r="G298" s="218" t="s">
        <v>1637</v>
      </c>
      <c r="H298" s="219">
        <v>1</v>
      </c>
      <c r="I298" s="220"/>
      <c r="J298" s="221">
        <f>ROUND(I298*H298,2)</f>
        <v>0</v>
      </c>
      <c r="K298" s="217" t="s">
        <v>19</v>
      </c>
      <c r="L298" s="47"/>
      <c r="M298" s="222" t="s">
        <v>19</v>
      </c>
      <c r="N298" s="223" t="s">
        <v>46</v>
      </c>
      <c r="O298" s="87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6" t="s">
        <v>533</v>
      </c>
      <c r="AT298" s="226" t="s">
        <v>153</v>
      </c>
      <c r="AU298" s="226" t="s">
        <v>158</v>
      </c>
      <c r="AY298" s="20" t="s">
        <v>151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20" t="s">
        <v>83</v>
      </c>
      <c r="BK298" s="227">
        <f>ROUND(I298*H298,2)</f>
        <v>0</v>
      </c>
      <c r="BL298" s="20" t="s">
        <v>533</v>
      </c>
      <c r="BM298" s="226" t="s">
        <v>2066</v>
      </c>
    </row>
    <row r="299" s="2" customFormat="1" ht="16.5" customHeight="1">
      <c r="A299" s="41"/>
      <c r="B299" s="42"/>
      <c r="C299" s="267" t="s">
        <v>1804</v>
      </c>
      <c r="D299" s="267" t="s">
        <v>363</v>
      </c>
      <c r="E299" s="268" t="s">
        <v>2067</v>
      </c>
      <c r="F299" s="269" t="s">
        <v>1803</v>
      </c>
      <c r="G299" s="270" t="s">
        <v>1637</v>
      </c>
      <c r="H299" s="271">
        <v>2</v>
      </c>
      <c r="I299" s="272"/>
      <c r="J299" s="273">
        <f>ROUND(I299*H299,2)</f>
        <v>0</v>
      </c>
      <c r="K299" s="269" t="s">
        <v>19</v>
      </c>
      <c r="L299" s="274"/>
      <c r="M299" s="275" t="s">
        <v>19</v>
      </c>
      <c r="N299" s="276" t="s">
        <v>46</v>
      </c>
      <c r="O299" s="87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26" t="s">
        <v>1676</v>
      </c>
      <c r="AT299" s="226" t="s">
        <v>363</v>
      </c>
      <c r="AU299" s="226" t="s">
        <v>158</v>
      </c>
      <c r="AY299" s="20" t="s">
        <v>151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20" t="s">
        <v>83</v>
      </c>
      <c r="BK299" s="227">
        <f>ROUND(I299*H299,2)</f>
        <v>0</v>
      </c>
      <c r="BL299" s="20" t="s">
        <v>533</v>
      </c>
      <c r="BM299" s="226" t="s">
        <v>2068</v>
      </c>
    </row>
    <row r="300" s="2" customFormat="1" ht="16.5" customHeight="1">
      <c r="A300" s="41"/>
      <c r="B300" s="42"/>
      <c r="C300" s="215" t="s">
        <v>2069</v>
      </c>
      <c r="D300" s="215" t="s">
        <v>153</v>
      </c>
      <c r="E300" s="216" t="s">
        <v>2070</v>
      </c>
      <c r="F300" s="217" t="s">
        <v>1806</v>
      </c>
      <c r="G300" s="218" t="s">
        <v>1637</v>
      </c>
      <c r="H300" s="219">
        <v>45</v>
      </c>
      <c r="I300" s="220"/>
      <c r="J300" s="221">
        <f>ROUND(I300*H300,2)</f>
        <v>0</v>
      </c>
      <c r="K300" s="217" t="s">
        <v>19</v>
      </c>
      <c r="L300" s="47"/>
      <c r="M300" s="222" t="s">
        <v>19</v>
      </c>
      <c r="N300" s="223" t="s">
        <v>46</v>
      </c>
      <c r="O300" s="87"/>
      <c r="P300" s="224">
        <f>O300*H300</f>
        <v>0</v>
      </c>
      <c r="Q300" s="224">
        <v>0</v>
      </c>
      <c r="R300" s="224">
        <f>Q300*H300</f>
        <v>0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533</v>
      </c>
      <c r="AT300" s="226" t="s">
        <v>153</v>
      </c>
      <c r="AU300" s="226" t="s">
        <v>158</v>
      </c>
      <c r="AY300" s="20" t="s">
        <v>151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20" t="s">
        <v>83</v>
      </c>
      <c r="BK300" s="227">
        <f>ROUND(I300*H300,2)</f>
        <v>0</v>
      </c>
      <c r="BL300" s="20" t="s">
        <v>533</v>
      </c>
      <c r="BM300" s="226" t="s">
        <v>2071</v>
      </c>
    </row>
    <row r="301" s="2" customFormat="1" ht="16.5" customHeight="1">
      <c r="A301" s="41"/>
      <c r="B301" s="42"/>
      <c r="C301" s="215" t="s">
        <v>1807</v>
      </c>
      <c r="D301" s="215" t="s">
        <v>153</v>
      </c>
      <c r="E301" s="216" t="s">
        <v>2072</v>
      </c>
      <c r="F301" s="217" t="s">
        <v>1809</v>
      </c>
      <c r="G301" s="218" t="s">
        <v>1637</v>
      </c>
      <c r="H301" s="219">
        <v>1</v>
      </c>
      <c r="I301" s="220"/>
      <c r="J301" s="221">
        <f>ROUND(I301*H301,2)</f>
        <v>0</v>
      </c>
      <c r="K301" s="217" t="s">
        <v>19</v>
      </c>
      <c r="L301" s="47"/>
      <c r="M301" s="222" t="s">
        <v>19</v>
      </c>
      <c r="N301" s="223" t="s">
        <v>46</v>
      </c>
      <c r="O301" s="87"/>
      <c r="P301" s="224">
        <f>O301*H301</f>
        <v>0</v>
      </c>
      <c r="Q301" s="224">
        <v>0</v>
      </c>
      <c r="R301" s="224">
        <f>Q301*H301</f>
        <v>0</v>
      </c>
      <c r="S301" s="224">
        <v>0</v>
      </c>
      <c r="T301" s="225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26" t="s">
        <v>533</v>
      </c>
      <c r="AT301" s="226" t="s">
        <v>153</v>
      </c>
      <c r="AU301" s="226" t="s">
        <v>158</v>
      </c>
      <c r="AY301" s="20" t="s">
        <v>151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20" t="s">
        <v>83</v>
      </c>
      <c r="BK301" s="227">
        <f>ROUND(I301*H301,2)</f>
        <v>0</v>
      </c>
      <c r="BL301" s="20" t="s">
        <v>533</v>
      </c>
      <c r="BM301" s="226" t="s">
        <v>2073</v>
      </c>
    </row>
    <row r="302" s="2" customFormat="1" ht="16.5" customHeight="1">
      <c r="A302" s="41"/>
      <c r="B302" s="42"/>
      <c r="C302" s="215" t="s">
        <v>2074</v>
      </c>
      <c r="D302" s="215" t="s">
        <v>153</v>
      </c>
      <c r="E302" s="216" t="s">
        <v>2075</v>
      </c>
      <c r="F302" s="217" t="s">
        <v>1812</v>
      </c>
      <c r="G302" s="218" t="s">
        <v>1637</v>
      </c>
      <c r="H302" s="219">
        <v>1</v>
      </c>
      <c r="I302" s="220"/>
      <c r="J302" s="221">
        <f>ROUND(I302*H302,2)</f>
        <v>0</v>
      </c>
      <c r="K302" s="217" t="s">
        <v>19</v>
      </c>
      <c r="L302" s="47"/>
      <c r="M302" s="222" t="s">
        <v>19</v>
      </c>
      <c r="N302" s="223" t="s">
        <v>46</v>
      </c>
      <c r="O302" s="87"/>
      <c r="P302" s="224">
        <f>O302*H302</f>
        <v>0</v>
      </c>
      <c r="Q302" s="224">
        <v>0</v>
      </c>
      <c r="R302" s="224">
        <f>Q302*H302</f>
        <v>0</v>
      </c>
      <c r="S302" s="224">
        <v>0</v>
      </c>
      <c r="T302" s="225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6" t="s">
        <v>533</v>
      </c>
      <c r="AT302" s="226" t="s">
        <v>153</v>
      </c>
      <c r="AU302" s="226" t="s">
        <v>158</v>
      </c>
      <c r="AY302" s="20" t="s">
        <v>151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20" t="s">
        <v>83</v>
      </c>
      <c r="BK302" s="227">
        <f>ROUND(I302*H302,2)</f>
        <v>0</v>
      </c>
      <c r="BL302" s="20" t="s">
        <v>533</v>
      </c>
      <c r="BM302" s="226" t="s">
        <v>2076</v>
      </c>
    </row>
    <row r="303" s="2" customFormat="1" ht="16.5" customHeight="1">
      <c r="A303" s="41"/>
      <c r="B303" s="42"/>
      <c r="C303" s="215" t="s">
        <v>1810</v>
      </c>
      <c r="D303" s="215" t="s">
        <v>153</v>
      </c>
      <c r="E303" s="216" t="s">
        <v>2077</v>
      </c>
      <c r="F303" s="217" t="s">
        <v>1815</v>
      </c>
      <c r="G303" s="218" t="s">
        <v>1637</v>
      </c>
      <c r="H303" s="219">
        <v>6</v>
      </c>
      <c r="I303" s="220"/>
      <c r="J303" s="221">
        <f>ROUND(I303*H303,2)</f>
        <v>0</v>
      </c>
      <c r="K303" s="217" t="s">
        <v>19</v>
      </c>
      <c r="L303" s="47"/>
      <c r="M303" s="222" t="s">
        <v>19</v>
      </c>
      <c r="N303" s="223" t="s">
        <v>46</v>
      </c>
      <c r="O303" s="87"/>
      <c r="P303" s="224">
        <f>O303*H303</f>
        <v>0</v>
      </c>
      <c r="Q303" s="224">
        <v>0</v>
      </c>
      <c r="R303" s="224">
        <f>Q303*H303</f>
        <v>0</v>
      </c>
      <c r="S303" s="224">
        <v>0</v>
      </c>
      <c r="T303" s="225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26" t="s">
        <v>533</v>
      </c>
      <c r="AT303" s="226" t="s">
        <v>153</v>
      </c>
      <c r="AU303" s="226" t="s">
        <v>158</v>
      </c>
      <c r="AY303" s="20" t="s">
        <v>151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20" t="s">
        <v>83</v>
      </c>
      <c r="BK303" s="227">
        <f>ROUND(I303*H303,2)</f>
        <v>0</v>
      </c>
      <c r="BL303" s="20" t="s">
        <v>533</v>
      </c>
      <c r="BM303" s="226" t="s">
        <v>2078</v>
      </c>
    </row>
    <row r="304" s="2" customFormat="1" ht="16.5" customHeight="1">
      <c r="A304" s="41"/>
      <c r="B304" s="42"/>
      <c r="C304" s="215" t="s">
        <v>2079</v>
      </c>
      <c r="D304" s="215" t="s">
        <v>153</v>
      </c>
      <c r="E304" s="216" t="s">
        <v>2080</v>
      </c>
      <c r="F304" s="217" t="s">
        <v>1818</v>
      </c>
      <c r="G304" s="218" t="s">
        <v>1637</v>
      </c>
      <c r="H304" s="219">
        <v>2</v>
      </c>
      <c r="I304" s="220"/>
      <c r="J304" s="221">
        <f>ROUND(I304*H304,2)</f>
        <v>0</v>
      </c>
      <c r="K304" s="217" t="s">
        <v>19</v>
      </c>
      <c r="L304" s="47"/>
      <c r="M304" s="222" t="s">
        <v>19</v>
      </c>
      <c r="N304" s="223" t="s">
        <v>46</v>
      </c>
      <c r="O304" s="87"/>
      <c r="P304" s="224">
        <f>O304*H304</f>
        <v>0</v>
      </c>
      <c r="Q304" s="224">
        <v>0</v>
      </c>
      <c r="R304" s="224">
        <f>Q304*H304</f>
        <v>0</v>
      </c>
      <c r="S304" s="224">
        <v>0</v>
      </c>
      <c r="T304" s="225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26" t="s">
        <v>533</v>
      </c>
      <c r="AT304" s="226" t="s">
        <v>153</v>
      </c>
      <c r="AU304" s="226" t="s">
        <v>158</v>
      </c>
      <c r="AY304" s="20" t="s">
        <v>151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20" t="s">
        <v>83</v>
      </c>
      <c r="BK304" s="227">
        <f>ROUND(I304*H304,2)</f>
        <v>0</v>
      </c>
      <c r="BL304" s="20" t="s">
        <v>533</v>
      </c>
      <c r="BM304" s="226" t="s">
        <v>2081</v>
      </c>
    </row>
    <row r="305" s="2" customFormat="1" ht="16.5" customHeight="1">
      <c r="A305" s="41"/>
      <c r="B305" s="42"/>
      <c r="C305" s="215" t="s">
        <v>1813</v>
      </c>
      <c r="D305" s="215" t="s">
        <v>153</v>
      </c>
      <c r="E305" s="216" t="s">
        <v>2082</v>
      </c>
      <c r="F305" s="217" t="s">
        <v>1821</v>
      </c>
      <c r="G305" s="218" t="s">
        <v>1637</v>
      </c>
      <c r="H305" s="219">
        <v>4</v>
      </c>
      <c r="I305" s="220"/>
      <c r="J305" s="221">
        <f>ROUND(I305*H305,2)</f>
        <v>0</v>
      </c>
      <c r="K305" s="217" t="s">
        <v>19</v>
      </c>
      <c r="L305" s="47"/>
      <c r="M305" s="222" t="s">
        <v>19</v>
      </c>
      <c r="N305" s="223" t="s">
        <v>46</v>
      </c>
      <c r="O305" s="87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26" t="s">
        <v>533</v>
      </c>
      <c r="AT305" s="226" t="s">
        <v>153</v>
      </c>
      <c r="AU305" s="226" t="s">
        <v>158</v>
      </c>
      <c r="AY305" s="20" t="s">
        <v>151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20" t="s">
        <v>83</v>
      </c>
      <c r="BK305" s="227">
        <f>ROUND(I305*H305,2)</f>
        <v>0</v>
      </c>
      <c r="BL305" s="20" t="s">
        <v>533</v>
      </c>
      <c r="BM305" s="226" t="s">
        <v>2083</v>
      </c>
    </row>
    <row r="306" s="2" customFormat="1" ht="16.5" customHeight="1">
      <c r="A306" s="41"/>
      <c r="B306" s="42"/>
      <c r="C306" s="215" t="s">
        <v>2084</v>
      </c>
      <c r="D306" s="215" t="s">
        <v>153</v>
      </c>
      <c r="E306" s="216" t="s">
        <v>2085</v>
      </c>
      <c r="F306" s="217" t="s">
        <v>1824</v>
      </c>
      <c r="G306" s="218" t="s">
        <v>1637</v>
      </c>
      <c r="H306" s="219">
        <v>2</v>
      </c>
      <c r="I306" s="220"/>
      <c r="J306" s="221">
        <f>ROUND(I306*H306,2)</f>
        <v>0</v>
      </c>
      <c r="K306" s="217" t="s">
        <v>19</v>
      </c>
      <c r="L306" s="47"/>
      <c r="M306" s="222" t="s">
        <v>19</v>
      </c>
      <c r="N306" s="223" t="s">
        <v>46</v>
      </c>
      <c r="O306" s="87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6" t="s">
        <v>533</v>
      </c>
      <c r="AT306" s="226" t="s">
        <v>153</v>
      </c>
      <c r="AU306" s="226" t="s">
        <v>158</v>
      </c>
      <c r="AY306" s="20" t="s">
        <v>151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20" t="s">
        <v>83</v>
      </c>
      <c r="BK306" s="227">
        <f>ROUND(I306*H306,2)</f>
        <v>0</v>
      </c>
      <c r="BL306" s="20" t="s">
        <v>533</v>
      </c>
      <c r="BM306" s="226" t="s">
        <v>2086</v>
      </c>
    </row>
    <row r="307" s="2" customFormat="1" ht="16.5" customHeight="1">
      <c r="A307" s="41"/>
      <c r="B307" s="42"/>
      <c r="C307" s="215" t="s">
        <v>1816</v>
      </c>
      <c r="D307" s="215" t="s">
        <v>153</v>
      </c>
      <c r="E307" s="216" t="s">
        <v>2087</v>
      </c>
      <c r="F307" s="217" t="s">
        <v>1827</v>
      </c>
      <c r="G307" s="218" t="s">
        <v>1637</v>
      </c>
      <c r="H307" s="219">
        <v>1</v>
      </c>
      <c r="I307" s="220"/>
      <c r="J307" s="221">
        <f>ROUND(I307*H307,2)</f>
        <v>0</v>
      </c>
      <c r="K307" s="217" t="s">
        <v>19</v>
      </c>
      <c r="L307" s="47"/>
      <c r="M307" s="222" t="s">
        <v>19</v>
      </c>
      <c r="N307" s="223" t="s">
        <v>46</v>
      </c>
      <c r="O307" s="87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26" t="s">
        <v>533</v>
      </c>
      <c r="AT307" s="226" t="s">
        <v>153</v>
      </c>
      <c r="AU307" s="226" t="s">
        <v>158</v>
      </c>
      <c r="AY307" s="20" t="s">
        <v>151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20" t="s">
        <v>83</v>
      </c>
      <c r="BK307" s="227">
        <f>ROUND(I307*H307,2)</f>
        <v>0</v>
      </c>
      <c r="BL307" s="20" t="s">
        <v>533</v>
      </c>
      <c r="BM307" s="226" t="s">
        <v>2088</v>
      </c>
    </row>
    <row r="308" s="2" customFormat="1" ht="16.5" customHeight="1">
      <c r="A308" s="41"/>
      <c r="B308" s="42"/>
      <c r="C308" s="215" t="s">
        <v>2089</v>
      </c>
      <c r="D308" s="215" t="s">
        <v>153</v>
      </c>
      <c r="E308" s="216" t="s">
        <v>2090</v>
      </c>
      <c r="F308" s="217" t="s">
        <v>1830</v>
      </c>
      <c r="G308" s="218" t="s">
        <v>1637</v>
      </c>
      <c r="H308" s="219">
        <v>3</v>
      </c>
      <c r="I308" s="220"/>
      <c r="J308" s="221">
        <f>ROUND(I308*H308,2)</f>
        <v>0</v>
      </c>
      <c r="K308" s="217" t="s">
        <v>19</v>
      </c>
      <c r="L308" s="47"/>
      <c r="M308" s="222" t="s">
        <v>19</v>
      </c>
      <c r="N308" s="223" t="s">
        <v>46</v>
      </c>
      <c r="O308" s="87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6" t="s">
        <v>533</v>
      </c>
      <c r="AT308" s="226" t="s">
        <v>153</v>
      </c>
      <c r="AU308" s="226" t="s">
        <v>158</v>
      </c>
      <c r="AY308" s="20" t="s">
        <v>151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20" t="s">
        <v>83</v>
      </c>
      <c r="BK308" s="227">
        <f>ROUND(I308*H308,2)</f>
        <v>0</v>
      </c>
      <c r="BL308" s="20" t="s">
        <v>533</v>
      </c>
      <c r="BM308" s="226" t="s">
        <v>2091</v>
      </c>
    </row>
    <row r="309" s="2" customFormat="1" ht="16.5" customHeight="1">
      <c r="A309" s="41"/>
      <c r="B309" s="42"/>
      <c r="C309" s="215" t="s">
        <v>1819</v>
      </c>
      <c r="D309" s="215" t="s">
        <v>153</v>
      </c>
      <c r="E309" s="216" t="s">
        <v>2092</v>
      </c>
      <c r="F309" s="217" t="s">
        <v>1833</v>
      </c>
      <c r="G309" s="218" t="s">
        <v>1637</v>
      </c>
      <c r="H309" s="219">
        <v>4</v>
      </c>
      <c r="I309" s="220"/>
      <c r="J309" s="221">
        <f>ROUND(I309*H309,2)</f>
        <v>0</v>
      </c>
      <c r="K309" s="217" t="s">
        <v>19</v>
      </c>
      <c r="L309" s="47"/>
      <c r="M309" s="222" t="s">
        <v>19</v>
      </c>
      <c r="N309" s="223" t="s">
        <v>46</v>
      </c>
      <c r="O309" s="87"/>
      <c r="P309" s="224">
        <f>O309*H309</f>
        <v>0</v>
      </c>
      <c r="Q309" s="224">
        <v>0</v>
      </c>
      <c r="R309" s="224">
        <f>Q309*H309</f>
        <v>0</v>
      </c>
      <c r="S309" s="224">
        <v>0</v>
      </c>
      <c r="T309" s="225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26" t="s">
        <v>533</v>
      </c>
      <c r="AT309" s="226" t="s">
        <v>153</v>
      </c>
      <c r="AU309" s="226" t="s">
        <v>158</v>
      </c>
      <c r="AY309" s="20" t="s">
        <v>151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20" t="s">
        <v>83</v>
      </c>
      <c r="BK309" s="227">
        <f>ROUND(I309*H309,2)</f>
        <v>0</v>
      </c>
      <c r="BL309" s="20" t="s">
        <v>533</v>
      </c>
      <c r="BM309" s="226" t="s">
        <v>2093</v>
      </c>
    </row>
    <row r="310" s="2" customFormat="1" ht="16.5" customHeight="1">
      <c r="A310" s="41"/>
      <c r="B310" s="42"/>
      <c r="C310" s="215" t="s">
        <v>2094</v>
      </c>
      <c r="D310" s="215" t="s">
        <v>153</v>
      </c>
      <c r="E310" s="216" t="s">
        <v>2095</v>
      </c>
      <c r="F310" s="217" t="s">
        <v>1836</v>
      </c>
      <c r="G310" s="218" t="s">
        <v>1637</v>
      </c>
      <c r="H310" s="219">
        <v>1</v>
      </c>
      <c r="I310" s="220"/>
      <c r="J310" s="221">
        <f>ROUND(I310*H310,2)</f>
        <v>0</v>
      </c>
      <c r="K310" s="217" t="s">
        <v>19</v>
      </c>
      <c r="L310" s="47"/>
      <c r="M310" s="222" t="s">
        <v>19</v>
      </c>
      <c r="N310" s="223" t="s">
        <v>46</v>
      </c>
      <c r="O310" s="87"/>
      <c r="P310" s="224">
        <f>O310*H310</f>
        <v>0</v>
      </c>
      <c r="Q310" s="224">
        <v>0</v>
      </c>
      <c r="R310" s="224">
        <f>Q310*H310</f>
        <v>0</v>
      </c>
      <c r="S310" s="224">
        <v>0</v>
      </c>
      <c r="T310" s="225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26" t="s">
        <v>533</v>
      </c>
      <c r="AT310" s="226" t="s">
        <v>153</v>
      </c>
      <c r="AU310" s="226" t="s">
        <v>158</v>
      </c>
      <c r="AY310" s="20" t="s">
        <v>151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20" t="s">
        <v>83</v>
      </c>
      <c r="BK310" s="227">
        <f>ROUND(I310*H310,2)</f>
        <v>0</v>
      </c>
      <c r="BL310" s="20" t="s">
        <v>533</v>
      </c>
      <c r="BM310" s="226" t="s">
        <v>2096</v>
      </c>
    </row>
    <row r="311" s="2" customFormat="1" ht="16.5" customHeight="1">
      <c r="A311" s="41"/>
      <c r="B311" s="42"/>
      <c r="C311" s="215" t="s">
        <v>1822</v>
      </c>
      <c r="D311" s="215" t="s">
        <v>153</v>
      </c>
      <c r="E311" s="216" t="s">
        <v>2097</v>
      </c>
      <c r="F311" s="217" t="s">
        <v>1839</v>
      </c>
      <c r="G311" s="218" t="s">
        <v>1637</v>
      </c>
      <c r="H311" s="219">
        <v>4</v>
      </c>
      <c r="I311" s="220"/>
      <c r="J311" s="221">
        <f>ROUND(I311*H311,2)</f>
        <v>0</v>
      </c>
      <c r="K311" s="217" t="s">
        <v>19</v>
      </c>
      <c r="L311" s="47"/>
      <c r="M311" s="222" t="s">
        <v>19</v>
      </c>
      <c r="N311" s="223" t="s">
        <v>46</v>
      </c>
      <c r="O311" s="87"/>
      <c r="P311" s="224">
        <f>O311*H311</f>
        <v>0</v>
      </c>
      <c r="Q311" s="224">
        <v>0</v>
      </c>
      <c r="R311" s="224">
        <f>Q311*H311</f>
        <v>0</v>
      </c>
      <c r="S311" s="224">
        <v>0</v>
      </c>
      <c r="T311" s="225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26" t="s">
        <v>533</v>
      </c>
      <c r="AT311" s="226" t="s">
        <v>153</v>
      </c>
      <c r="AU311" s="226" t="s">
        <v>158</v>
      </c>
      <c r="AY311" s="20" t="s">
        <v>151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20" t="s">
        <v>83</v>
      </c>
      <c r="BK311" s="227">
        <f>ROUND(I311*H311,2)</f>
        <v>0</v>
      </c>
      <c r="BL311" s="20" t="s">
        <v>533</v>
      </c>
      <c r="BM311" s="226" t="s">
        <v>2098</v>
      </c>
    </row>
    <row r="312" s="2" customFormat="1" ht="16.5" customHeight="1">
      <c r="A312" s="41"/>
      <c r="B312" s="42"/>
      <c r="C312" s="215" t="s">
        <v>2099</v>
      </c>
      <c r="D312" s="215" t="s">
        <v>153</v>
      </c>
      <c r="E312" s="216" t="s">
        <v>2100</v>
      </c>
      <c r="F312" s="217" t="s">
        <v>1842</v>
      </c>
      <c r="G312" s="218" t="s">
        <v>1637</v>
      </c>
      <c r="H312" s="219">
        <v>2</v>
      </c>
      <c r="I312" s="220"/>
      <c r="J312" s="221">
        <f>ROUND(I312*H312,2)</f>
        <v>0</v>
      </c>
      <c r="K312" s="217" t="s">
        <v>19</v>
      </c>
      <c r="L312" s="47"/>
      <c r="M312" s="222" t="s">
        <v>19</v>
      </c>
      <c r="N312" s="223" t="s">
        <v>46</v>
      </c>
      <c r="O312" s="87"/>
      <c r="P312" s="224">
        <f>O312*H312</f>
        <v>0</v>
      </c>
      <c r="Q312" s="224">
        <v>0</v>
      </c>
      <c r="R312" s="224">
        <f>Q312*H312</f>
        <v>0</v>
      </c>
      <c r="S312" s="224">
        <v>0</v>
      </c>
      <c r="T312" s="225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26" t="s">
        <v>533</v>
      </c>
      <c r="AT312" s="226" t="s">
        <v>153</v>
      </c>
      <c r="AU312" s="226" t="s">
        <v>158</v>
      </c>
      <c r="AY312" s="20" t="s">
        <v>151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20" t="s">
        <v>83</v>
      </c>
      <c r="BK312" s="227">
        <f>ROUND(I312*H312,2)</f>
        <v>0</v>
      </c>
      <c r="BL312" s="20" t="s">
        <v>533</v>
      </c>
      <c r="BM312" s="226" t="s">
        <v>2101</v>
      </c>
    </row>
    <row r="313" s="2" customFormat="1" ht="16.5" customHeight="1">
      <c r="A313" s="41"/>
      <c r="B313" s="42"/>
      <c r="C313" s="215" t="s">
        <v>1825</v>
      </c>
      <c r="D313" s="215" t="s">
        <v>153</v>
      </c>
      <c r="E313" s="216" t="s">
        <v>2102</v>
      </c>
      <c r="F313" s="217" t="s">
        <v>1845</v>
      </c>
      <c r="G313" s="218" t="s">
        <v>1637</v>
      </c>
      <c r="H313" s="219">
        <v>1</v>
      </c>
      <c r="I313" s="220"/>
      <c r="J313" s="221">
        <f>ROUND(I313*H313,2)</f>
        <v>0</v>
      </c>
      <c r="K313" s="217" t="s">
        <v>19</v>
      </c>
      <c r="L313" s="47"/>
      <c r="M313" s="222" t="s">
        <v>19</v>
      </c>
      <c r="N313" s="223" t="s">
        <v>46</v>
      </c>
      <c r="O313" s="87"/>
      <c r="P313" s="224">
        <f>O313*H313</f>
        <v>0</v>
      </c>
      <c r="Q313" s="224">
        <v>0</v>
      </c>
      <c r="R313" s="224">
        <f>Q313*H313</f>
        <v>0</v>
      </c>
      <c r="S313" s="224">
        <v>0</v>
      </c>
      <c r="T313" s="225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26" t="s">
        <v>533</v>
      </c>
      <c r="AT313" s="226" t="s">
        <v>153</v>
      </c>
      <c r="AU313" s="226" t="s">
        <v>158</v>
      </c>
      <c r="AY313" s="20" t="s">
        <v>151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20" t="s">
        <v>83</v>
      </c>
      <c r="BK313" s="227">
        <f>ROUND(I313*H313,2)</f>
        <v>0</v>
      </c>
      <c r="BL313" s="20" t="s">
        <v>533</v>
      </c>
      <c r="BM313" s="226" t="s">
        <v>2103</v>
      </c>
    </row>
    <row r="314" s="2" customFormat="1" ht="16.5" customHeight="1">
      <c r="A314" s="41"/>
      <c r="B314" s="42"/>
      <c r="C314" s="215" t="s">
        <v>2104</v>
      </c>
      <c r="D314" s="215" t="s">
        <v>153</v>
      </c>
      <c r="E314" s="216" t="s">
        <v>2105</v>
      </c>
      <c r="F314" s="217" t="s">
        <v>1848</v>
      </c>
      <c r="G314" s="218" t="s">
        <v>1637</v>
      </c>
      <c r="H314" s="219">
        <v>1</v>
      </c>
      <c r="I314" s="220"/>
      <c r="J314" s="221">
        <f>ROUND(I314*H314,2)</f>
        <v>0</v>
      </c>
      <c r="K314" s="217" t="s">
        <v>19</v>
      </c>
      <c r="L314" s="47"/>
      <c r="M314" s="222" t="s">
        <v>19</v>
      </c>
      <c r="N314" s="223" t="s">
        <v>46</v>
      </c>
      <c r="O314" s="87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26" t="s">
        <v>533</v>
      </c>
      <c r="AT314" s="226" t="s">
        <v>153</v>
      </c>
      <c r="AU314" s="226" t="s">
        <v>158</v>
      </c>
      <c r="AY314" s="20" t="s">
        <v>151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20" t="s">
        <v>83</v>
      </c>
      <c r="BK314" s="227">
        <f>ROUND(I314*H314,2)</f>
        <v>0</v>
      </c>
      <c r="BL314" s="20" t="s">
        <v>533</v>
      </c>
      <c r="BM314" s="226" t="s">
        <v>2106</v>
      </c>
    </row>
    <row r="315" s="2" customFormat="1" ht="37.8" customHeight="1">
      <c r="A315" s="41"/>
      <c r="B315" s="42"/>
      <c r="C315" s="215" t="s">
        <v>1828</v>
      </c>
      <c r="D315" s="215" t="s">
        <v>153</v>
      </c>
      <c r="E315" s="216" t="s">
        <v>2107</v>
      </c>
      <c r="F315" s="217" t="s">
        <v>1851</v>
      </c>
      <c r="G315" s="218" t="s">
        <v>1637</v>
      </c>
      <c r="H315" s="219">
        <v>1</v>
      </c>
      <c r="I315" s="220"/>
      <c r="J315" s="221">
        <f>ROUND(I315*H315,2)</f>
        <v>0</v>
      </c>
      <c r="K315" s="217" t="s">
        <v>19</v>
      </c>
      <c r="L315" s="47"/>
      <c r="M315" s="222" t="s">
        <v>19</v>
      </c>
      <c r="N315" s="223" t="s">
        <v>46</v>
      </c>
      <c r="O315" s="87"/>
      <c r="P315" s="224">
        <f>O315*H315</f>
        <v>0</v>
      </c>
      <c r="Q315" s="224">
        <v>0</v>
      </c>
      <c r="R315" s="224">
        <f>Q315*H315</f>
        <v>0</v>
      </c>
      <c r="S315" s="224">
        <v>0</v>
      </c>
      <c r="T315" s="225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26" t="s">
        <v>533</v>
      </c>
      <c r="AT315" s="226" t="s">
        <v>153</v>
      </c>
      <c r="AU315" s="226" t="s">
        <v>158</v>
      </c>
      <c r="AY315" s="20" t="s">
        <v>151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20" t="s">
        <v>83</v>
      </c>
      <c r="BK315" s="227">
        <f>ROUND(I315*H315,2)</f>
        <v>0</v>
      </c>
      <c r="BL315" s="20" t="s">
        <v>533</v>
      </c>
      <c r="BM315" s="226" t="s">
        <v>2108</v>
      </c>
    </row>
    <row r="316" s="2" customFormat="1" ht="16.5" customHeight="1">
      <c r="A316" s="41"/>
      <c r="B316" s="42"/>
      <c r="C316" s="215" t="s">
        <v>2109</v>
      </c>
      <c r="D316" s="215" t="s">
        <v>153</v>
      </c>
      <c r="E316" s="216" t="s">
        <v>2110</v>
      </c>
      <c r="F316" s="217" t="s">
        <v>1854</v>
      </c>
      <c r="G316" s="218" t="s">
        <v>1637</v>
      </c>
      <c r="H316" s="219">
        <v>1</v>
      </c>
      <c r="I316" s="220"/>
      <c r="J316" s="221">
        <f>ROUND(I316*H316,2)</f>
        <v>0</v>
      </c>
      <c r="K316" s="217" t="s">
        <v>19</v>
      </c>
      <c r="L316" s="47"/>
      <c r="M316" s="222" t="s">
        <v>19</v>
      </c>
      <c r="N316" s="223" t="s">
        <v>46</v>
      </c>
      <c r="O316" s="87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26" t="s">
        <v>533</v>
      </c>
      <c r="AT316" s="226" t="s">
        <v>153</v>
      </c>
      <c r="AU316" s="226" t="s">
        <v>158</v>
      </c>
      <c r="AY316" s="20" t="s">
        <v>151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20" t="s">
        <v>83</v>
      </c>
      <c r="BK316" s="227">
        <f>ROUND(I316*H316,2)</f>
        <v>0</v>
      </c>
      <c r="BL316" s="20" t="s">
        <v>533</v>
      </c>
      <c r="BM316" s="226" t="s">
        <v>2111</v>
      </c>
    </row>
    <row r="317" s="2" customFormat="1" ht="16.5" customHeight="1">
      <c r="A317" s="41"/>
      <c r="B317" s="42"/>
      <c r="C317" s="215" t="s">
        <v>1831</v>
      </c>
      <c r="D317" s="215" t="s">
        <v>153</v>
      </c>
      <c r="E317" s="216" t="s">
        <v>2112</v>
      </c>
      <c r="F317" s="217" t="s">
        <v>1857</v>
      </c>
      <c r="G317" s="218" t="s">
        <v>1637</v>
      </c>
      <c r="H317" s="219">
        <v>2</v>
      </c>
      <c r="I317" s="220"/>
      <c r="J317" s="221">
        <f>ROUND(I317*H317,2)</f>
        <v>0</v>
      </c>
      <c r="K317" s="217" t="s">
        <v>19</v>
      </c>
      <c r="L317" s="47"/>
      <c r="M317" s="222" t="s">
        <v>19</v>
      </c>
      <c r="N317" s="223" t="s">
        <v>46</v>
      </c>
      <c r="O317" s="87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6" t="s">
        <v>533</v>
      </c>
      <c r="AT317" s="226" t="s">
        <v>153</v>
      </c>
      <c r="AU317" s="226" t="s">
        <v>158</v>
      </c>
      <c r="AY317" s="20" t="s">
        <v>151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20" t="s">
        <v>83</v>
      </c>
      <c r="BK317" s="227">
        <f>ROUND(I317*H317,2)</f>
        <v>0</v>
      </c>
      <c r="BL317" s="20" t="s">
        <v>533</v>
      </c>
      <c r="BM317" s="226" t="s">
        <v>2113</v>
      </c>
    </row>
    <row r="318" s="2" customFormat="1" ht="16.5" customHeight="1">
      <c r="A318" s="41"/>
      <c r="B318" s="42"/>
      <c r="C318" s="215" t="s">
        <v>2114</v>
      </c>
      <c r="D318" s="215" t="s">
        <v>153</v>
      </c>
      <c r="E318" s="216" t="s">
        <v>2115</v>
      </c>
      <c r="F318" s="217" t="s">
        <v>1860</v>
      </c>
      <c r="G318" s="218" t="s">
        <v>1637</v>
      </c>
      <c r="H318" s="219">
        <v>1</v>
      </c>
      <c r="I318" s="220"/>
      <c r="J318" s="221">
        <f>ROUND(I318*H318,2)</f>
        <v>0</v>
      </c>
      <c r="K318" s="217" t="s">
        <v>19</v>
      </c>
      <c r="L318" s="47"/>
      <c r="M318" s="222" t="s">
        <v>19</v>
      </c>
      <c r="N318" s="223" t="s">
        <v>46</v>
      </c>
      <c r="O318" s="87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26" t="s">
        <v>533</v>
      </c>
      <c r="AT318" s="226" t="s">
        <v>153</v>
      </c>
      <c r="AU318" s="226" t="s">
        <v>158</v>
      </c>
      <c r="AY318" s="20" t="s">
        <v>151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20" t="s">
        <v>83</v>
      </c>
      <c r="BK318" s="227">
        <f>ROUND(I318*H318,2)</f>
        <v>0</v>
      </c>
      <c r="BL318" s="20" t="s">
        <v>533</v>
      </c>
      <c r="BM318" s="226" t="s">
        <v>2116</v>
      </c>
    </row>
    <row r="319" s="2" customFormat="1" ht="16.5" customHeight="1">
      <c r="A319" s="41"/>
      <c r="B319" s="42"/>
      <c r="C319" s="215" t="s">
        <v>1834</v>
      </c>
      <c r="D319" s="215" t="s">
        <v>153</v>
      </c>
      <c r="E319" s="216" t="s">
        <v>2117</v>
      </c>
      <c r="F319" s="217" t="s">
        <v>1863</v>
      </c>
      <c r="G319" s="218" t="s">
        <v>1637</v>
      </c>
      <c r="H319" s="219">
        <v>6</v>
      </c>
      <c r="I319" s="220"/>
      <c r="J319" s="221">
        <f>ROUND(I319*H319,2)</f>
        <v>0</v>
      </c>
      <c r="K319" s="217" t="s">
        <v>19</v>
      </c>
      <c r="L319" s="47"/>
      <c r="M319" s="222" t="s">
        <v>19</v>
      </c>
      <c r="N319" s="223" t="s">
        <v>46</v>
      </c>
      <c r="O319" s="87"/>
      <c r="P319" s="224">
        <f>O319*H319</f>
        <v>0</v>
      </c>
      <c r="Q319" s="224">
        <v>0</v>
      </c>
      <c r="R319" s="224">
        <f>Q319*H319</f>
        <v>0</v>
      </c>
      <c r="S319" s="224">
        <v>0</v>
      </c>
      <c r="T319" s="225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26" t="s">
        <v>533</v>
      </c>
      <c r="AT319" s="226" t="s">
        <v>153</v>
      </c>
      <c r="AU319" s="226" t="s">
        <v>158</v>
      </c>
      <c r="AY319" s="20" t="s">
        <v>151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20" t="s">
        <v>83</v>
      </c>
      <c r="BK319" s="227">
        <f>ROUND(I319*H319,2)</f>
        <v>0</v>
      </c>
      <c r="BL319" s="20" t="s">
        <v>533</v>
      </c>
      <c r="BM319" s="226" t="s">
        <v>2118</v>
      </c>
    </row>
    <row r="320" s="2" customFormat="1" ht="16.5" customHeight="1">
      <c r="A320" s="41"/>
      <c r="B320" s="42"/>
      <c r="C320" s="215" t="s">
        <v>2119</v>
      </c>
      <c r="D320" s="215" t="s">
        <v>153</v>
      </c>
      <c r="E320" s="216" t="s">
        <v>2120</v>
      </c>
      <c r="F320" s="217" t="s">
        <v>1866</v>
      </c>
      <c r="G320" s="218" t="s">
        <v>1637</v>
      </c>
      <c r="H320" s="219">
        <v>4</v>
      </c>
      <c r="I320" s="220"/>
      <c r="J320" s="221">
        <f>ROUND(I320*H320,2)</f>
        <v>0</v>
      </c>
      <c r="K320" s="217" t="s">
        <v>19</v>
      </c>
      <c r="L320" s="47"/>
      <c r="M320" s="222" t="s">
        <v>19</v>
      </c>
      <c r="N320" s="223" t="s">
        <v>46</v>
      </c>
      <c r="O320" s="87"/>
      <c r="P320" s="224">
        <f>O320*H320</f>
        <v>0</v>
      </c>
      <c r="Q320" s="224">
        <v>0</v>
      </c>
      <c r="R320" s="224">
        <f>Q320*H320</f>
        <v>0</v>
      </c>
      <c r="S320" s="224">
        <v>0</v>
      </c>
      <c r="T320" s="225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26" t="s">
        <v>533</v>
      </c>
      <c r="AT320" s="226" t="s">
        <v>153</v>
      </c>
      <c r="AU320" s="226" t="s">
        <v>158</v>
      </c>
      <c r="AY320" s="20" t="s">
        <v>151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20" t="s">
        <v>83</v>
      </c>
      <c r="BK320" s="227">
        <f>ROUND(I320*H320,2)</f>
        <v>0</v>
      </c>
      <c r="BL320" s="20" t="s">
        <v>533</v>
      </c>
      <c r="BM320" s="226" t="s">
        <v>2121</v>
      </c>
    </row>
    <row r="321" s="2" customFormat="1" ht="16.5" customHeight="1">
      <c r="A321" s="41"/>
      <c r="B321" s="42"/>
      <c r="C321" s="215" t="s">
        <v>1837</v>
      </c>
      <c r="D321" s="215" t="s">
        <v>153</v>
      </c>
      <c r="E321" s="216" t="s">
        <v>2122</v>
      </c>
      <c r="F321" s="217" t="s">
        <v>1869</v>
      </c>
      <c r="G321" s="218" t="s">
        <v>1675</v>
      </c>
      <c r="H321" s="219">
        <v>1</v>
      </c>
      <c r="I321" s="220"/>
      <c r="J321" s="221">
        <f>ROUND(I321*H321,2)</f>
        <v>0</v>
      </c>
      <c r="K321" s="217" t="s">
        <v>19</v>
      </c>
      <c r="L321" s="47"/>
      <c r="M321" s="222" t="s">
        <v>19</v>
      </c>
      <c r="N321" s="223" t="s">
        <v>46</v>
      </c>
      <c r="O321" s="87"/>
      <c r="P321" s="224">
        <f>O321*H321</f>
        <v>0</v>
      </c>
      <c r="Q321" s="224">
        <v>0</v>
      </c>
      <c r="R321" s="224">
        <f>Q321*H321</f>
        <v>0</v>
      </c>
      <c r="S321" s="224">
        <v>0</v>
      </c>
      <c r="T321" s="225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26" t="s">
        <v>533</v>
      </c>
      <c r="AT321" s="226" t="s">
        <v>153</v>
      </c>
      <c r="AU321" s="226" t="s">
        <v>158</v>
      </c>
      <c r="AY321" s="20" t="s">
        <v>151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20" t="s">
        <v>83</v>
      </c>
      <c r="BK321" s="227">
        <f>ROUND(I321*H321,2)</f>
        <v>0</v>
      </c>
      <c r="BL321" s="20" t="s">
        <v>533</v>
      </c>
      <c r="BM321" s="226" t="s">
        <v>2123</v>
      </c>
    </row>
    <row r="322" s="2" customFormat="1" ht="16.5" customHeight="1">
      <c r="A322" s="41"/>
      <c r="B322" s="42"/>
      <c r="C322" s="215" t="s">
        <v>2124</v>
      </c>
      <c r="D322" s="215" t="s">
        <v>153</v>
      </c>
      <c r="E322" s="216" t="s">
        <v>2125</v>
      </c>
      <c r="F322" s="217" t="s">
        <v>1872</v>
      </c>
      <c r="G322" s="218" t="s">
        <v>156</v>
      </c>
      <c r="H322" s="219">
        <v>15</v>
      </c>
      <c r="I322" s="220"/>
      <c r="J322" s="221">
        <f>ROUND(I322*H322,2)</f>
        <v>0</v>
      </c>
      <c r="K322" s="217" t="s">
        <v>19</v>
      </c>
      <c r="L322" s="47"/>
      <c r="M322" s="222" t="s">
        <v>19</v>
      </c>
      <c r="N322" s="223" t="s">
        <v>46</v>
      </c>
      <c r="O322" s="87"/>
      <c r="P322" s="224">
        <f>O322*H322</f>
        <v>0</v>
      </c>
      <c r="Q322" s="224">
        <v>0</v>
      </c>
      <c r="R322" s="224">
        <f>Q322*H322</f>
        <v>0</v>
      </c>
      <c r="S322" s="224">
        <v>0</v>
      </c>
      <c r="T322" s="225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26" t="s">
        <v>533</v>
      </c>
      <c r="AT322" s="226" t="s">
        <v>153</v>
      </c>
      <c r="AU322" s="226" t="s">
        <v>158</v>
      </c>
      <c r="AY322" s="20" t="s">
        <v>151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20" t="s">
        <v>83</v>
      </c>
      <c r="BK322" s="227">
        <f>ROUND(I322*H322,2)</f>
        <v>0</v>
      </c>
      <c r="BL322" s="20" t="s">
        <v>533</v>
      </c>
      <c r="BM322" s="226" t="s">
        <v>2126</v>
      </c>
    </row>
    <row r="323" s="12" customFormat="1" ht="20.88" customHeight="1">
      <c r="A323" s="12"/>
      <c r="B323" s="199"/>
      <c r="C323" s="200"/>
      <c r="D323" s="201" t="s">
        <v>74</v>
      </c>
      <c r="E323" s="213" t="s">
        <v>2127</v>
      </c>
      <c r="F323" s="213" t="s">
        <v>2128</v>
      </c>
      <c r="G323" s="200"/>
      <c r="H323" s="200"/>
      <c r="I323" s="203"/>
      <c r="J323" s="214">
        <f>BK323</f>
        <v>0</v>
      </c>
      <c r="K323" s="200"/>
      <c r="L323" s="205"/>
      <c r="M323" s="206"/>
      <c r="N323" s="207"/>
      <c r="O323" s="207"/>
      <c r="P323" s="208">
        <f>P324+SUM(P325:P334)</f>
        <v>0</v>
      </c>
      <c r="Q323" s="207"/>
      <c r="R323" s="208">
        <f>R324+SUM(R325:R334)</f>
        <v>0</v>
      </c>
      <c r="S323" s="207"/>
      <c r="T323" s="209">
        <f>T324+SUM(T325:T334)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0" t="s">
        <v>83</v>
      </c>
      <c r="AT323" s="211" t="s">
        <v>74</v>
      </c>
      <c r="AU323" s="211" t="s">
        <v>85</v>
      </c>
      <c r="AY323" s="210" t="s">
        <v>151</v>
      </c>
      <c r="BK323" s="212">
        <f>BK324+SUM(BK325:BK334)</f>
        <v>0</v>
      </c>
    </row>
    <row r="324" s="2" customFormat="1" ht="24.15" customHeight="1">
      <c r="A324" s="41"/>
      <c r="B324" s="42"/>
      <c r="C324" s="215" t="s">
        <v>1840</v>
      </c>
      <c r="D324" s="215" t="s">
        <v>153</v>
      </c>
      <c r="E324" s="216" t="s">
        <v>2129</v>
      </c>
      <c r="F324" s="217" t="s">
        <v>1877</v>
      </c>
      <c r="G324" s="218" t="s">
        <v>1637</v>
      </c>
      <c r="H324" s="219">
        <v>1</v>
      </c>
      <c r="I324" s="220"/>
      <c r="J324" s="221">
        <f>ROUND(I324*H324,2)</f>
        <v>0</v>
      </c>
      <c r="K324" s="217" t="s">
        <v>19</v>
      </c>
      <c r="L324" s="47"/>
      <c r="M324" s="222" t="s">
        <v>19</v>
      </c>
      <c r="N324" s="223" t="s">
        <v>46</v>
      </c>
      <c r="O324" s="87"/>
      <c r="P324" s="224">
        <f>O324*H324</f>
        <v>0</v>
      </c>
      <c r="Q324" s="224">
        <v>0</v>
      </c>
      <c r="R324" s="224">
        <f>Q324*H324</f>
        <v>0</v>
      </c>
      <c r="S324" s="224">
        <v>0</v>
      </c>
      <c r="T324" s="225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26" t="s">
        <v>533</v>
      </c>
      <c r="AT324" s="226" t="s">
        <v>153</v>
      </c>
      <c r="AU324" s="226" t="s">
        <v>167</v>
      </c>
      <c r="AY324" s="20" t="s">
        <v>151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20" t="s">
        <v>83</v>
      </c>
      <c r="BK324" s="227">
        <f>ROUND(I324*H324,2)</f>
        <v>0</v>
      </c>
      <c r="BL324" s="20" t="s">
        <v>533</v>
      </c>
      <c r="BM324" s="226" t="s">
        <v>2130</v>
      </c>
    </row>
    <row r="325" s="2" customFormat="1" ht="44.25" customHeight="1">
      <c r="A325" s="41"/>
      <c r="B325" s="42"/>
      <c r="C325" s="215" t="s">
        <v>2131</v>
      </c>
      <c r="D325" s="215" t="s">
        <v>153</v>
      </c>
      <c r="E325" s="216" t="s">
        <v>2132</v>
      </c>
      <c r="F325" s="217" t="s">
        <v>1880</v>
      </c>
      <c r="G325" s="218" t="s">
        <v>1637</v>
      </c>
      <c r="H325" s="219">
        <v>1</v>
      </c>
      <c r="I325" s="220"/>
      <c r="J325" s="221">
        <f>ROUND(I325*H325,2)</f>
        <v>0</v>
      </c>
      <c r="K325" s="217" t="s">
        <v>19</v>
      </c>
      <c r="L325" s="47"/>
      <c r="M325" s="222" t="s">
        <v>19</v>
      </c>
      <c r="N325" s="223" t="s">
        <v>46</v>
      </c>
      <c r="O325" s="87"/>
      <c r="P325" s="224">
        <f>O325*H325</f>
        <v>0</v>
      </c>
      <c r="Q325" s="224">
        <v>0</v>
      </c>
      <c r="R325" s="224">
        <f>Q325*H325</f>
        <v>0</v>
      </c>
      <c r="S325" s="224">
        <v>0</v>
      </c>
      <c r="T325" s="225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26" t="s">
        <v>533</v>
      </c>
      <c r="AT325" s="226" t="s">
        <v>153</v>
      </c>
      <c r="AU325" s="226" t="s">
        <v>167</v>
      </c>
      <c r="AY325" s="20" t="s">
        <v>151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20" t="s">
        <v>83</v>
      </c>
      <c r="BK325" s="227">
        <f>ROUND(I325*H325,2)</f>
        <v>0</v>
      </c>
      <c r="BL325" s="20" t="s">
        <v>533</v>
      </c>
      <c r="BM325" s="226" t="s">
        <v>2133</v>
      </c>
    </row>
    <row r="326" s="2" customFormat="1" ht="24.15" customHeight="1">
      <c r="A326" s="41"/>
      <c r="B326" s="42"/>
      <c r="C326" s="215" t="s">
        <v>1843</v>
      </c>
      <c r="D326" s="215" t="s">
        <v>153</v>
      </c>
      <c r="E326" s="216" t="s">
        <v>2134</v>
      </c>
      <c r="F326" s="217" t="s">
        <v>1883</v>
      </c>
      <c r="G326" s="218" t="s">
        <v>1637</v>
      </c>
      <c r="H326" s="219">
        <v>1</v>
      </c>
      <c r="I326" s="220"/>
      <c r="J326" s="221">
        <f>ROUND(I326*H326,2)</f>
        <v>0</v>
      </c>
      <c r="K326" s="217" t="s">
        <v>19</v>
      </c>
      <c r="L326" s="47"/>
      <c r="M326" s="222" t="s">
        <v>19</v>
      </c>
      <c r="N326" s="223" t="s">
        <v>46</v>
      </c>
      <c r="O326" s="87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26" t="s">
        <v>533</v>
      </c>
      <c r="AT326" s="226" t="s">
        <v>153</v>
      </c>
      <c r="AU326" s="226" t="s">
        <v>167</v>
      </c>
      <c r="AY326" s="20" t="s">
        <v>151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20" t="s">
        <v>83</v>
      </c>
      <c r="BK326" s="227">
        <f>ROUND(I326*H326,2)</f>
        <v>0</v>
      </c>
      <c r="BL326" s="20" t="s">
        <v>533</v>
      </c>
      <c r="BM326" s="226" t="s">
        <v>2135</v>
      </c>
    </row>
    <row r="327" s="2" customFormat="1" ht="16.5" customHeight="1">
      <c r="A327" s="41"/>
      <c r="B327" s="42"/>
      <c r="C327" s="215" t="s">
        <v>2136</v>
      </c>
      <c r="D327" s="215" t="s">
        <v>153</v>
      </c>
      <c r="E327" s="216" t="s">
        <v>2137</v>
      </c>
      <c r="F327" s="217" t="s">
        <v>1886</v>
      </c>
      <c r="G327" s="218" t="s">
        <v>1637</v>
      </c>
      <c r="H327" s="219">
        <v>1</v>
      </c>
      <c r="I327" s="220"/>
      <c r="J327" s="221">
        <f>ROUND(I327*H327,2)</f>
        <v>0</v>
      </c>
      <c r="K327" s="217" t="s">
        <v>19</v>
      </c>
      <c r="L327" s="47"/>
      <c r="M327" s="222" t="s">
        <v>19</v>
      </c>
      <c r="N327" s="223" t="s">
        <v>46</v>
      </c>
      <c r="O327" s="87"/>
      <c r="P327" s="224">
        <f>O327*H327</f>
        <v>0</v>
      </c>
      <c r="Q327" s="224">
        <v>0</v>
      </c>
      <c r="R327" s="224">
        <f>Q327*H327</f>
        <v>0</v>
      </c>
      <c r="S327" s="224">
        <v>0</v>
      </c>
      <c r="T327" s="225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26" t="s">
        <v>533</v>
      </c>
      <c r="AT327" s="226" t="s">
        <v>153</v>
      </c>
      <c r="AU327" s="226" t="s">
        <v>167</v>
      </c>
      <c r="AY327" s="20" t="s">
        <v>151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20" t="s">
        <v>83</v>
      </c>
      <c r="BK327" s="227">
        <f>ROUND(I327*H327,2)</f>
        <v>0</v>
      </c>
      <c r="BL327" s="20" t="s">
        <v>533</v>
      </c>
      <c r="BM327" s="226" t="s">
        <v>2138</v>
      </c>
    </row>
    <row r="328" s="2" customFormat="1" ht="16.5" customHeight="1">
      <c r="A328" s="41"/>
      <c r="B328" s="42"/>
      <c r="C328" s="215" t="s">
        <v>1846</v>
      </c>
      <c r="D328" s="215" t="s">
        <v>153</v>
      </c>
      <c r="E328" s="216" t="s">
        <v>2139</v>
      </c>
      <c r="F328" s="217" t="s">
        <v>1889</v>
      </c>
      <c r="G328" s="218" t="s">
        <v>1637</v>
      </c>
      <c r="H328" s="219">
        <v>1</v>
      </c>
      <c r="I328" s="220"/>
      <c r="J328" s="221">
        <f>ROUND(I328*H328,2)</f>
        <v>0</v>
      </c>
      <c r="K328" s="217" t="s">
        <v>19</v>
      </c>
      <c r="L328" s="47"/>
      <c r="M328" s="222" t="s">
        <v>19</v>
      </c>
      <c r="N328" s="223" t="s">
        <v>46</v>
      </c>
      <c r="O328" s="87"/>
      <c r="P328" s="224">
        <f>O328*H328</f>
        <v>0</v>
      </c>
      <c r="Q328" s="224">
        <v>0</v>
      </c>
      <c r="R328" s="224">
        <f>Q328*H328</f>
        <v>0</v>
      </c>
      <c r="S328" s="224">
        <v>0</v>
      </c>
      <c r="T328" s="225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26" t="s">
        <v>533</v>
      </c>
      <c r="AT328" s="226" t="s">
        <v>153</v>
      </c>
      <c r="AU328" s="226" t="s">
        <v>167</v>
      </c>
      <c r="AY328" s="20" t="s">
        <v>151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20" t="s">
        <v>83</v>
      </c>
      <c r="BK328" s="227">
        <f>ROUND(I328*H328,2)</f>
        <v>0</v>
      </c>
      <c r="BL328" s="20" t="s">
        <v>533</v>
      </c>
      <c r="BM328" s="226" t="s">
        <v>2140</v>
      </c>
    </row>
    <row r="329" s="2" customFormat="1" ht="21.75" customHeight="1">
      <c r="A329" s="41"/>
      <c r="B329" s="42"/>
      <c r="C329" s="215" t="s">
        <v>2141</v>
      </c>
      <c r="D329" s="215" t="s">
        <v>153</v>
      </c>
      <c r="E329" s="216" t="s">
        <v>2142</v>
      </c>
      <c r="F329" s="217" t="s">
        <v>1892</v>
      </c>
      <c r="G329" s="218" t="s">
        <v>1637</v>
      </c>
      <c r="H329" s="219">
        <v>2</v>
      </c>
      <c r="I329" s="220"/>
      <c r="J329" s="221">
        <f>ROUND(I329*H329,2)</f>
        <v>0</v>
      </c>
      <c r="K329" s="217" t="s">
        <v>19</v>
      </c>
      <c r="L329" s="47"/>
      <c r="M329" s="222" t="s">
        <v>19</v>
      </c>
      <c r="N329" s="223" t="s">
        <v>46</v>
      </c>
      <c r="O329" s="87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26" t="s">
        <v>533</v>
      </c>
      <c r="AT329" s="226" t="s">
        <v>153</v>
      </c>
      <c r="AU329" s="226" t="s">
        <v>167</v>
      </c>
      <c r="AY329" s="20" t="s">
        <v>151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20" t="s">
        <v>83</v>
      </c>
      <c r="BK329" s="227">
        <f>ROUND(I329*H329,2)</f>
        <v>0</v>
      </c>
      <c r="BL329" s="20" t="s">
        <v>533</v>
      </c>
      <c r="BM329" s="226" t="s">
        <v>2143</v>
      </c>
    </row>
    <row r="330" s="2" customFormat="1" ht="16.5" customHeight="1">
      <c r="A330" s="41"/>
      <c r="B330" s="42"/>
      <c r="C330" s="215" t="s">
        <v>1849</v>
      </c>
      <c r="D330" s="215" t="s">
        <v>153</v>
      </c>
      <c r="E330" s="216" t="s">
        <v>2144</v>
      </c>
      <c r="F330" s="217" t="s">
        <v>1895</v>
      </c>
      <c r="G330" s="218" t="s">
        <v>1637</v>
      </c>
      <c r="H330" s="219">
        <v>2</v>
      </c>
      <c r="I330" s="220"/>
      <c r="J330" s="221">
        <f>ROUND(I330*H330,2)</f>
        <v>0</v>
      </c>
      <c r="K330" s="217" t="s">
        <v>19</v>
      </c>
      <c r="L330" s="47"/>
      <c r="M330" s="222" t="s">
        <v>19</v>
      </c>
      <c r="N330" s="223" t="s">
        <v>46</v>
      </c>
      <c r="O330" s="87"/>
      <c r="P330" s="224">
        <f>O330*H330</f>
        <v>0</v>
      </c>
      <c r="Q330" s="224">
        <v>0</v>
      </c>
      <c r="R330" s="224">
        <f>Q330*H330</f>
        <v>0</v>
      </c>
      <c r="S330" s="224">
        <v>0</v>
      </c>
      <c r="T330" s="225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26" t="s">
        <v>533</v>
      </c>
      <c r="AT330" s="226" t="s">
        <v>153</v>
      </c>
      <c r="AU330" s="226" t="s">
        <v>167</v>
      </c>
      <c r="AY330" s="20" t="s">
        <v>151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20" t="s">
        <v>83</v>
      </c>
      <c r="BK330" s="227">
        <f>ROUND(I330*H330,2)</f>
        <v>0</v>
      </c>
      <c r="BL330" s="20" t="s">
        <v>533</v>
      </c>
      <c r="BM330" s="226" t="s">
        <v>2145</v>
      </c>
    </row>
    <row r="331" s="2" customFormat="1" ht="16.5" customHeight="1">
      <c r="A331" s="41"/>
      <c r="B331" s="42"/>
      <c r="C331" s="215" t="s">
        <v>2146</v>
      </c>
      <c r="D331" s="215" t="s">
        <v>153</v>
      </c>
      <c r="E331" s="216" t="s">
        <v>2147</v>
      </c>
      <c r="F331" s="217" t="s">
        <v>1898</v>
      </c>
      <c r="G331" s="218" t="s">
        <v>170</v>
      </c>
      <c r="H331" s="219">
        <v>5</v>
      </c>
      <c r="I331" s="220"/>
      <c r="J331" s="221">
        <f>ROUND(I331*H331,2)</f>
        <v>0</v>
      </c>
      <c r="K331" s="217" t="s">
        <v>19</v>
      </c>
      <c r="L331" s="47"/>
      <c r="M331" s="222" t="s">
        <v>19</v>
      </c>
      <c r="N331" s="223" t="s">
        <v>46</v>
      </c>
      <c r="O331" s="87"/>
      <c r="P331" s="224">
        <f>O331*H331</f>
        <v>0</v>
      </c>
      <c r="Q331" s="224">
        <v>0</v>
      </c>
      <c r="R331" s="224">
        <f>Q331*H331</f>
        <v>0</v>
      </c>
      <c r="S331" s="224">
        <v>0</v>
      </c>
      <c r="T331" s="225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26" t="s">
        <v>533</v>
      </c>
      <c r="AT331" s="226" t="s">
        <v>153</v>
      </c>
      <c r="AU331" s="226" t="s">
        <v>167</v>
      </c>
      <c r="AY331" s="20" t="s">
        <v>151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20" t="s">
        <v>83</v>
      </c>
      <c r="BK331" s="227">
        <f>ROUND(I331*H331,2)</f>
        <v>0</v>
      </c>
      <c r="BL331" s="20" t="s">
        <v>533</v>
      </c>
      <c r="BM331" s="226" t="s">
        <v>2148</v>
      </c>
    </row>
    <row r="332" s="2" customFormat="1" ht="16.5" customHeight="1">
      <c r="A332" s="41"/>
      <c r="B332" s="42"/>
      <c r="C332" s="215" t="s">
        <v>1852</v>
      </c>
      <c r="D332" s="215" t="s">
        <v>153</v>
      </c>
      <c r="E332" s="216" t="s">
        <v>2149</v>
      </c>
      <c r="F332" s="217" t="s">
        <v>1901</v>
      </c>
      <c r="G332" s="218" t="s">
        <v>1637</v>
      </c>
      <c r="H332" s="219">
        <v>2</v>
      </c>
      <c r="I332" s="220"/>
      <c r="J332" s="221">
        <f>ROUND(I332*H332,2)</f>
        <v>0</v>
      </c>
      <c r="K332" s="217" t="s">
        <v>19</v>
      </c>
      <c r="L332" s="47"/>
      <c r="M332" s="222" t="s">
        <v>19</v>
      </c>
      <c r="N332" s="223" t="s">
        <v>46</v>
      </c>
      <c r="O332" s="87"/>
      <c r="P332" s="224">
        <f>O332*H332</f>
        <v>0</v>
      </c>
      <c r="Q332" s="224">
        <v>0</v>
      </c>
      <c r="R332" s="224">
        <f>Q332*H332</f>
        <v>0</v>
      </c>
      <c r="S332" s="224">
        <v>0</v>
      </c>
      <c r="T332" s="225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26" t="s">
        <v>533</v>
      </c>
      <c r="AT332" s="226" t="s">
        <v>153</v>
      </c>
      <c r="AU332" s="226" t="s">
        <v>167</v>
      </c>
      <c r="AY332" s="20" t="s">
        <v>151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20" t="s">
        <v>83</v>
      </c>
      <c r="BK332" s="227">
        <f>ROUND(I332*H332,2)</f>
        <v>0</v>
      </c>
      <c r="BL332" s="20" t="s">
        <v>533</v>
      </c>
      <c r="BM332" s="226" t="s">
        <v>2150</v>
      </c>
    </row>
    <row r="333" s="2" customFormat="1" ht="16.5" customHeight="1">
      <c r="A333" s="41"/>
      <c r="B333" s="42"/>
      <c r="C333" s="215" t="s">
        <v>2151</v>
      </c>
      <c r="D333" s="215" t="s">
        <v>153</v>
      </c>
      <c r="E333" s="216" t="s">
        <v>2152</v>
      </c>
      <c r="F333" s="217" t="s">
        <v>1904</v>
      </c>
      <c r="G333" s="218" t="s">
        <v>1637</v>
      </c>
      <c r="H333" s="219">
        <v>1</v>
      </c>
      <c r="I333" s="220"/>
      <c r="J333" s="221">
        <f>ROUND(I333*H333,2)</f>
        <v>0</v>
      </c>
      <c r="K333" s="217" t="s">
        <v>19</v>
      </c>
      <c r="L333" s="47"/>
      <c r="M333" s="222" t="s">
        <v>19</v>
      </c>
      <c r="N333" s="223" t="s">
        <v>46</v>
      </c>
      <c r="O333" s="87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26" t="s">
        <v>533</v>
      </c>
      <c r="AT333" s="226" t="s">
        <v>153</v>
      </c>
      <c r="AU333" s="226" t="s">
        <v>167</v>
      </c>
      <c r="AY333" s="20" t="s">
        <v>151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20" t="s">
        <v>83</v>
      </c>
      <c r="BK333" s="227">
        <f>ROUND(I333*H333,2)</f>
        <v>0</v>
      </c>
      <c r="BL333" s="20" t="s">
        <v>533</v>
      </c>
      <c r="BM333" s="226" t="s">
        <v>2153</v>
      </c>
    </row>
    <row r="334" s="16" customFormat="1" ht="20.88" customHeight="1">
      <c r="A334" s="16"/>
      <c r="B334" s="282"/>
      <c r="C334" s="283"/>
      <c r="D334" s="284" t="s">
        <v>74</v>
      </c>
      <c r="E334" s="284" t="s">
        <v>2154</v>
      </c>
      <c r="F334" s="284" t="s">
        <v>1907</v>
      </c>
      <c r="G334" s="283"/>
      <c r="H334" s="283"/>
      <c r="I334" s="285"/>
      <c r="J334" s="286">
        <f>BK334</f>
        <v>0</v>
      </c>
      <c r="K334" s="283"/>
      <c r="L334" s="287"/>
      <c r="M334" s="288"/>
      <c r="N334" s="289"/>
      <c r="O334" s="289"/>
      <c r="P334" s="290">
        <f>SUM(P335:P340)</f>
        <v>0</v>
      </c>
      <c r="Q334" s="289"/>
      <c r="R334" s="290">
        <f>SUM(R335:R340)</f>
        <v>0</v>
      </c>
      <c r="S334" s="289"/>
      <c r="T334" s="291">
        <f>SUM(T335:T340)</f>
        <v>0</v>
      </c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R334" s="292" t="s">
        <v>83</v>
      </c>
      <c r="AT334" s="293" t="s">
        <v>74</v>
      </c>
      <c r="AU334" s="293" t="s">
        <v>167</v>
      </c>
      <c r="AY334" s="292" t="s">
        <v>151</v>
      </c>
      <c r="BK334" s="294">
        <f>SUM(BK335:BK340)</f>
        <v>0</v>
      </c>
    </row>
    <row r="335" s="2" customFormat="1" ht="16.5" customHeight="1">
      <c r="A335" s="41"/>
      <c r="B335" s="42"/>
      <c r="C335" s="215" t="s">
        <v>1855</v>
      </c>
      <c r="D335" s="215" t="s">
        <v>153</v>
      </c>
      <c r="E335" s="216" t="s">
        <v>2155</v>
      </c>
      <c r="F335" s="217" t="s">
        <v>1909</v>
      </c>
      <c r="G335" s="218" t="s">
        <v>170</v>
      </c>
      <c r="H335" s="219">
        <v>20</v>
      </c>
      <c r="I335" s="220"/>
      <c r="J335" s="221">
        <f>ROUND(I335*H335,2)</f>
        <v>0</v>
      </c>
      <c r="K335" s="217" t="s">
        <v>19</v>
      </c>
      <c r="L335" s="47"/>
      <c r="M335" s="222" t="s">
        <v>19</v>
      </c>
      <c r="N335" s="223" t="s">
        <v>46</v>
      </c>
      <c r="O335" s="87"/>
      <c r="P335" s="224">
        <f>O335*H335</f>
        <v>0</v>
      </c>
      <c r="Q335" s="224">
        <v>0</v>
      </c>
      <c r="R335" s="224">
        <f>Q335*H335</f>
        <v>0</v>
      </c>
      <c r="S335" s="224">
        <v>0</v>
      </c>
      <c r="T335" s="225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6" t="s">
        <v>533</v>
      </c>
      <c r="AT335" s="226" t="s">
        <v>153</v>
      </c>
      <c r="AU335" s="226" t="s">
        <v>158</v>
      </c>
      <c r="AY335" s="20" t="s">
        <v>151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20" t="s">
        <v>83</v>
      </c>
      <c r="BK335" s="227">
        <f>ROUND(I335*H335,2)</f>
        <v>0</v>
      </c>
      <c r="BL335" s="20" t="s">
        <v>533</v>
      </c>
      <c r="BM335" s="226" t="s">
        <v>2156</v>
      </c>
    </row>
    <row r="336" s="2" customFormat="1" ht="24.15" customHeight="1">
      <c r="A336" s="41"/>
      <c r="B336" s="42"/>
      <c r="C336" s="215" t="s">
        <v>2157</v>
      </c>
      <c r="D336" s="215" t="s">
        <v>153</v>
      </c>
      <c r="E336" s="216" t="s">
        <v>2158</v>
      </c>
      <c r="F336" s="217" t="s">
        <v>2159</v>
      </c>
      <c r="G336" s="218" t="s">
        <v>170</v>
      </c>
      <c r="H336" s="219">
        <v>30</v>
      </c>
      <c r="I336" s="220"/>
      <c r="J336" s="221">
        <f>ROUND(I336*H336,2)</f>
        <v>0</v>
      </c>
      <c r="K336" s="217" t="s">
        <v>19</v>
      </c>
      <c r="L336" s="47"/>
      <c r="M336" s="222" t="s">
        <v>19</v>
      </c>
      <c r="N336" s="223" t="s">
        <v>46</v>
      </c>
      <c r="O336" s="87"/>
      <c r="P336" s="224">
        <f>O336*H336</f>
        <v>0</v>
      </c>
      <c r="Q336" s="224">
        <v>0</v>
      </c>
      <c r="R336" s="224">
        <f>Q336*H336</f>
        <v>0</v>
      </c>
      <c r="S336" s="224">
        <v>0</v>
      </c>
      <c r="T336" s="225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26" t="s">
        <v>533</v>
      </c>
      <c r="AT336" s="226" t="s">
        <v>153</v>
      </c>
      <c r="AU336" s="226" t="s">
        <v>158</v>
      </c>
      <c r="AY336" s="20" t="s">
        <v>151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20" t="s">
        <v>83</v>
      </c>
      <c r="BK336" s="227">
        <f>ROUND(I336*H336,2)</f>
        <v>0</v>
      </c>
      <c r="BL336" s="20" t="s">
        <v>533</v>
      </c>
      <c r="BM336" s="226" t="s">
        <v>2160</v>
      </c>
    </row>
    <row r="337" s="2" customFormat="1" ht="16.5" customHeight="1">
      <c r="A337" s="41"/>
      <c r="B337" s="42"/>
      <c r="C337" s="215" t="s">
        <v>1858</v>
      </c>
      <c r="D337" s="215" t="s">
        <v>153</v>
      </c>
      <c r="E337" s="216" t="s">
        <v>2161</v>
      </c>
      <c r="F337" s="217" t="s">
        <v>1649</v>
      </c>
      <c r="G337" s="218" t="s">
        <v>170</v>
      </c>
      <c r="H337" s="219">
        <v>28</v>
      </c>
      <c r="I337" s="220"/>
      <c r="J337" s="221">
        <f>ROUND(I337*H337,2)</f>
        <v>0</v>
      </c>
      <c r="K337" s="217" t="s">
        <v>19</v>
      </c>
      <c r="L337" s="47"/>
      <c r="M337" s="222" t="s">
        <v>19</v>
      </c>
      <c r="N337" s="223" t="s">
        <v>46</v>
      </c>
      <c r="O337" s="87"/>
      <c r="P337" s="224">
        <f>O337*H337</f>
        <v>0</v>
      </c>
      <c r="Q337" s="224">
        <v>0</v>
      </c>
      <c r="R337" s="224">
        <f>Q337*H337</f>
        <v>0</v>
      </c>
      <c r="S337" s="224">
        <v>0</v>
      </c>
      <c r="T337" s="225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26" t="s">
        <v>533</v>
      </c>
      <c r="AT337" s="226" t="s">
        <v>153</v>
      </c>
      <c r="AU337" s="226" t="s">
        <v>158</v>
      </c>
      <c r="AY337" s="20" t="s">
        <v>151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20" t="s">
        <v>83</v>
      </c>
      <c r="BK337" s="227">
        <f>ROUND(I337*H337,2)</f>
        <v>0</v>
      </c>
      <c r="BL337" s="20" t="s">
        <v>533</v>
      </c>
      <c r="BM337" s="226" t="s">
        <v>2162</v>
      </c>
    </row>
    <row r="338" s="2" customFormat="1" ht="16.5" customHeight="1">
      <c r="A338" s="41"/>
      <c r="B338" s="42"/>
      <c r="C338" s="215" t="s">
        <v>2163</v>
      </c>
      <c r="D338" s="215" t="s">
        <v>153</v>
      </c>
      <c r="E338" s="216" t="s">
        <v>2164</v>
      </c>
      <c r="F338" s="217" t="s">
        <v>1923</v>
      </c>
      <c r="G338" s="218" t="s">
        <v>1637</v>
      </c>
      <c r="H338" s="219">
        <v>1</v>
      </c>
      <c r="I338" s="220"/>
      <c r="J338" s="221">
        <f>ROUND(I338*H338,2)</f>
        <v>0</v>
      </c>
      <c r="K338" s="217" t="s">
        <v>19</v>
      </c>
      <c r="L338" s="47"/>
      <c r="M338" s="222" t="s">
        <v>19</v>
      </c>
      <c r="N338" s="223" t="s">
        <v>46</v>
      </c>
      <c r="O338" s="87"/>
      <c r="P338" s="224">
        <f>O338*H338</f>
        <v>0</v>
      </c>
      <c r="Q338" s="224">
        <v>0</v>
      </c>
      <c r="R338" s="224">
        <f>Q338*H338</f>
        <v>0</v>
      </c>
      <c r="S338" s="224">
        <v>0</v>
      </c>
      <c r="T338" s="225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26" t="s">
        <v>533</v>
      </c>
      <c r="AT338" s="226" t="s">
        <v>153</v>
      </c>
      <c r="AU338" s="226" t="s">
        <v>158</v>
      </c>
      <c r="AY338" s="20" t="s">
        <v>151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20" t="s">
        <v>83</v>
      </c>
      <c r="BK338" s="227">
        <f>ROUND(I338*H338,2)</f>
        <v>0</v>
      </c>
      <c r="BL338" s="20" t="s">
        <v>533</v>
      </c>
      <c r="BM338" s="226" t="s">
        <v>2165</v>
      </c>
    </row>
    <row r="339" s="2" customFormat="1" ht="16.5" customHeight="1">
      <c r="A339" s="41"/>
      <c r="B339" s="42"/>
      <c r="C339" s="215" t="s">
        <v>1861</v>
      </c>
      <c r="D339" s="215" t="s">
        <v>153</v>
      </c>
      <c r="E339" s="216" t="s">
        <v>2166</v>
      </c>
      <c r="F339" s="217" t="s">
        <v>1926</v>
      </c>
      <c r="G339" s="218" t="s">
        <v>1637</v>
      </c>
      <c r="H339" s="219">
        <v>5</v>
      </c>
      <c r="I339" s="220"/>
      <c r="J339" s="221">
        <f>ROUND(I339*H339,2)</f>
        <v>0</v>
      </c>
      <c r="K339" s="217" t="s">
        <v>19</v>
      </c>
      <c r="L339" s="47"/>
      <c r="M339" s="222" t="s">
        <v>19</v>
      </c>
      <c r="N339" s="223" t="s">
        <v>46</v>
      </c>
      <c r="O339" s="87"/>
      <c r="P339" s="224">
        <f>O339*H339</f>
        <v>0</v>
      </c>
      <c r="Q339" s="224">
        <v>0</v>
      </c>
      <c r="R339" s="224">
        <f>Q339*H339</f>
        <v>0</v>
      </c>
      <c r="S339" s="224">
        <v>0</v>
      </c>
      <c r="T339" s="225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26" t="s">
        <v>533</v>
      </c>
      <c r="AT339" s="226" t="s">
        <v>153</v>
      </c>
      <c r="AU339" s="226" t="s">
        <v>158</v>
      </c>
      <c r="AY339" s="20" t="s">
        <v>151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20" t="s">
        <v>83</v>
      </c>
      <c r="BK339" s="227">
        <f>ROUND(I339*H339,2)</f>
        <v>0</v>
      </c>
      <c r="BL339" s="20" t="s">
        <v>533</v>
      </c>
      <c r="BM339" s="226" t="s">
        <v>2167</v>
      </c>
    </row>
    <row r="340" s="2" customFormat="1" ht="16.5" customHeight="1">
      <c r="A340" s="41"/>
      <c r="B340" s="42"/>
      <c r="C340" s="215" t="s">
        <v>2168</v>
      </c>
      <c r="D340" s="215" t="s">
        <v>153</v>
      </c>
      <c r="E340" s="216" t="s">
        <v>2169</v>
      </c>
      <c r="F340" s="217" t="s">
        <v>1929</v>
      </c>
      <c r="G340" s="218" t="s">
        <v>1637</v>
      </c>
      <c r="H340" s="219">
        <v>5</v>
      </c>
      <c r="I340" s="220"/>
      <c r="J340" s="221">
        <f>ROUND(I340*H340,2)</f>
        <v>0</v>
      </c>
      <c r="K340" s="217" t="s">
        <v>19</v>
      </c>
      <c r="L340" s="47"/>
      <c r="M340" s="222" t="s">
        <v>19</v>
      </c>
      <c r="N340" s="223" t="s">
        <v>46</v>
      </c>
      <c r="O340" s="87"/>
      <c r="P340" s="224">
        <f>O340*H340</f>
        <v>0</v>
      </c>
      <c r="Q340" s="224">
        <v>0</v>
      </c>
      <c r="R340" s="224">
        <f>Q340*H340</f>
        <v>0</v>
      </c>
      <c r="S340" s="224">
        <v>0</v>
      </c>
      <c r="T340" s="225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26" t="s">
        <v>533</v>
      </c>
      <c r="AT340" s="226" t="s">
        <v>153</v>
      </c>
      <c r="AU340" s="226" t="s">
        <v>158</v>
      </c>
      <c r="AY340" s="20" t="s">
        <v>151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20" t="s">
        <v>83</v>
      </c>
      <c r="BK340" s="227">
        <f>ROUND(I340*H340,2)</f>
        <v>0</v>
      </c>
      <c r="BL340" s="20" t="s">
        <v>533</v>
      </c>
      <c r="BM340" s="226" t="s">
        <v>2170</v>
      </c>
    </row>
    <row r="341" s="12" customFormat="1" ht="20.88" customHeight="1">
      <c r="A341" s="12"/>
      <c r="B341" s="199"/>
      <c r="C341" s="200"/>
      <c r="D341" s="201" t="s">
        <v>74</v>
      </c>
      <c r="E341" s="213" t="s">
        <v>2171</v>
      </c>
      <c r="F341" s="213" t="s">
        <v>2172</v>
      </c>
      <c r="G341" s="200"/>
      <c r="H341" s="200"/>
      <c r="I341" s="203"/>
      <c r="J341" s="214">
        <f>BK341</f>
        <v>0</v>
      </c>
      <c r="K341" s="200"/>
      <c r="L341" s="205"/>
      <c r="M341" s="206"/>
      <c r="N341" s="207"/>
      <c r="O341" s="207"/>
      <c r="P341" s="208">
        <f>SUM(P342:P350)</f>
        <v>0</v>
      </c>
      <c r="Q341" s="207"/>
      <c r="R341" s="208">
        <f>SUM(R342:R350)</f>
        <v>0</v>
      </c>
      <c r="S341" s="207"/>
      <c r="T341" s="209">
        <f>SUM(T342:T350)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0" t="s">
        <v>83</v>
      </c>
      <c r="AT341" s="211" t="s">
        <v>74</v>
      </c>
      <c r="AU341" s="211" t="s">
        <v>85</v>
      </c>
      <c r="AY341" s="210" t="s">
        <v>151</v>
      </c>
      <c r="BK341" s="212">
        <f>SUM(BK342:BK350)</f>
        <v>0</v>
      </c>
    </row>
    <row r="342" s="2" customFormat="1" ht="16.5" customHeight="1">
      <c r="A342" s="41"/>
      <c r="B342" s="42"/>
      <c r="C342" s="215" t="s">
        <v>1864</v>
      </c>
      <c r="D342" s="215" t="s">
        <v>153</v>
      </c>
      <c r="E342" s="216" t="s">
        <v>2173</v>
      </c>
      <c r="F342" s="217" t="s">
        <v>1934</v>
      </c>
      <c r="G342" s="218" t="s">
        <v>1935</v>
      </c>
      <c r="H342" s="219">
        <v>12</v>
      </c>
      <c r="I342" s="220"/>
      <c r="J342" s="221">
        <f>ROUND(I342*H342,2)</f>
        <v>0</v>
      </c>
      <c r="K342" s="217" t="s">
        <v>19</v>
      </c>
      <c r="L342" s="47"/>
      <c r="M342" s="222" t="s">
        <v>19</v>
      </c>
      <c r="N342" s="223" t="s">
        <v>46</v>
      </c>
      <c r="O342" s="87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6" t="s">
        <v>533</v>
      </c>
      <c r="AT342" s="226" t="s">
        <v>153</v>
      </c>
      <c r="AU342" s="226" t="s">
        <v>167</v>
      </c>
      <c r="AY342" s="20" t="s">
        <v>151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20" t="s">
        <v>83</v>
      </c>
      <c r="BK342" s="227">
        <f>ROUND(I342*H342,2)</f>
        <v>0</v>
      </c>
      <c r="BL342" s="20" t="s">
        <v>533</v>
      </c>
      <c r="BM342" s="226" t="s">
        <v>2174</v>
      </c>
    </row>
    <row r="343" s="2" customFormat="1" ht="44.25" customHeight="1">
      <c r="A343" s="41"/>
      <c r="B343" s="42"/>
      <c r="C343" s="215" t="s">
        <v>2175</v>
      </c>
      <c r="D343" s="215" t="s">
        <v>153</v>
      </c>
      <c r="E343" s="216" t="s">
        <v>2176</v>
      </c>
      <c r="F343" s="217" t="s">
        <v>1939</v>
      </c>
      <c r="G343" s="218" t="s">
        <v>1637</v>
      </c>
      <c r="H343" s="219">
        <v>1</v>
      </c>
      <c r="I343" s="220"/>
      <c r="J343" s="221">
        <f>ROUND(I343*H343,2)</f>
        <v>0</v>
      </c>
      <c r="K343" s="217" t="s">
        <v>19</v>
      </c>
      <c r="L343" s="47"/>
      <c r="M343" s="222" t="s">
        <v>19</v>
      </c>
      <c r="N343" s="223" t="s">
        <v>46</v>
      </c>
      <c r="O343" s="87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26" t="s">
        <v>533</v>
      </c>
      <c r="AT343" s="226" t="s">
        <v>153</v>
      </c>
      <c r="AU343" s="226" t="s">
        <v>167</v>
      </c>
      <c r="AY343" s="20" t="s">
        <v>151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20" t="s">
        <v>83</v>
      </c>
      <c r="BK343" s="227">
        <f>ROUND(I343*H343,2)</f>
        <v>0</v>
      </c>
      <c r="BL343" s="20" t="s">
        <v>533</v>
      </c>
      <c r="BM343" s="226" t="s">
        <v>2177</v>
      </c>
    </row>
    <row r="344" s="2" customFormat="1" ht="16.5" customHeight="1">
      <c r="A344" s="41"/>
      <c r="B344" s="42"/>
      <c r="C344" s="215" t="s">
        <v>1867</v>
      </c>
      <c r="D344" s="215" t="s">
        <v>153</v>
      </c>
      <c r="E344" s="216" t="s">
        <v>2178</v>
      </c>
      <c r="F344" s="217" t="s">
        <v>1942</v>
      </c>
      <c r="G344" s="218" t="s">
        <v>1935</v>
      </c>
      <c r="H344" s="219">
        <v>6</v>
      </c>
      <c r="I344" s="220"/>
      <c r="J344" s="221">
        <f>ROUND(I344*H344,2)</f>
        <v>0</v>
      </c>
      <c r="K344" s="217" t="s">
        <v>19</v>
      </c>
      <c r="L344" s="47"/>
      <c r="M344" s="222" t="s">
        <v>19</v>
      </c>
      <c r="N344" s="223" t="s">
        <v>46</v>
      </c>
      <c r="O344" s="87"/>
      <c r="P344" s="224">
        <f>O344*H344</f>
        <v>0</v>
      </c>
      <c r="Q344" s="224">
        <v>0</v>
      </c>
      <c r="R344" s="224">
        <f>Q344*H344</f>
        <v>0</v>
      </c>
      <c r="S344" s="224">
        <v>0</v>
      </c>
      <c r="T344" s="225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26" t="s">
        <v>533</v>
      </c>
      <c r="AT344" s="226" t="s">
        <v>153</v>
      </c>
      <c r="AU344" s="226" t="s">
        <v>167</v>
      </c>
      <c r="AY344" s="20" t="s">
        <v>151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20" t="s">
        <v>83</v>
      </c>
      <c r="BK344" s="227">
        <f>ROUND(I344*H344,2)</f>
        <v>0</v>
      </c>
      <c r="BL344" s="20" t="s">
        <v>533</v>
      </c>
      <c r="BM344" s="226" t="s">
        <v>2179</v>
      </c>
    </row>
    <row r="345" s="2" customFormat="1" ht="16.5" customHeight="1">
      <c r="A345" s="41"/>
      <c r="B345" s="42"/>
      <c r="C345" s="215" t="s">
        <v>2180</v>
      </c>
      <c r="D345" s="215" t="s">
        <v>153</v>
      </c>
      <c r="E345" s="216" t="s">
        <v>2181</v>
      </c>
      <c r="F345" s="217" t="s">
        <v>1946</v>
      </c>
      <c r="G345" s="218" t="s">
        <v>1675</v>
      </c>
      <c r="H345" s="219">
        <v>1</v>
      </c>
      <c r="I345" s="220"/>
      <c r="J345" s="221">
        <f>ROUND(I345*H345,2)</f>
        <v>0</v>
      </c>
      <c r="K345" s="217" t="s">
        <v>19</v>
      </c>
      <c r="L345" s="47"/>
      <c r="M345" s="222" t="s">
        <v>19</v>
      </c>
      <c r="N345" s="223" t="s">
        <v>46</v>
      </c>
      <c r="O345" s="87"/>
      <c r="P345" s="224">
        <f>O345*H345</f>
        <v>0</v>
      </c>
      <c r="Q345" s="224">
        <v>0</v>
      </c>
      <c r="R345" s="224">
        <f>Q345*H345</f>
        <v>0</v>
      </c>
      <c r="S345" s="224">
        <v>0</v>
      </c>
      <c r="T345" s="225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26" t="s">
        <v>533</v>
      </c>
      <c r="AT345" s="226" t="s">
        <v>153</v>
      </c>
      <c r="AU345" s="226" t="s">
        <v>167</v>
      </c>
      <c r="AY345" s="20" t="s">
        <v>151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20" t="s">
        <v>83</v>
      </c>
      <c r="BK345" s="227">
        <f>ROUND(I345*H345,2)</f>
        <v>0</v>
      </c>
      <c r="BL345" s="20" t="s">
        <v>533</v>
      </c>
      <c r="BM345" s="226" t="s">
        <v>2182</v>
      </c>
    </row>
    <row r="346" s="2" customFormat="1" ht="16.5" customHeight="1">
      <c r="A346" s="41"/>
      <c r="B346" s="42"/>
      <c r="C346" s="215" t="s">
        <v>1870</v>
      </c>
      <c r="D346" s="215" t="s">
        <v>153</v>
      </c>
      <c r="E346" s="216" t="s">
        <v>2183</v>
      </c>
      <c r="F346" s="217" t="s">
        <v>1948</v>
      </c>
      <c r="G346" s="218" t="s">
        <v>1675</v>
      </c>
      <c r="H346" s="219">
        <v>1</v>
      </c>
      <c r="I346" s="220"/>
      <c r="J346" s="221">
        <f>ROUND(I346*H346,2)</f>
        <v>0</v>
      </c>
      <c r="K346" s="217" t="s">
        <v>19</v>
      </c>
      <c r="L346" s="47"/>
      <c r="M346" s="222" t="s">
        <v>19</v>
      </c>
      <c r="N346" s="223" t="s">
        <v>46</v>
      </c>
      <c r="O346" s="87"/>
      <c r="P346" s="224">
        <f>O346*H346</f>
        <v>0</v>
      </c>
      <c r="Q346" s="224">
        <v>0</v>
      </c>
      <c r="R346" s="224">
        <f>Q346*H346</f>
        <v>0</v>
      </c>
      <c r="S346" s="224">
        <v>0</v>
      </c>
      <c r="T346" s="225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26" t="s">
        <v>533</v>
      </c>
      <c r="AT346" s="226" t="s">
        <v>153</v>
      </c>
      <c r="AU346" s="226" t="s">
        <v>167</v>
      </c>
      <c r="AY346" s="20" t="s">
        <v>151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20" t="s">
        <v>83</v>
      </c>
      <c r="BK346" s="227">
        <f>ROUND(I346*H346,2)</f>
        <v>0</v>
      </c>
      <c r="BL346" s="20" t="s">
        <v>533</v>
      </c>
      <c r="BM346" s="226" t="s">
        <v>2184</v>
      </c>
    </row>
    <row r="347" s="2" customFormat="1" ht="16.5" customHeight="1">
      <c r="A347" s="41"/>
      <c r="B347" s="42"/>
      <c r="C347" s="215" t="s">
        <v>2185</v>
      </c>
      <c r="D347" s="215" t="s">
        <v>153</v>
      </c>
      <c r="E347" s="216" t="s">
        <v>2186</v>
      </c>
      <c r="F347" s="217" t="s">
        <v>1669</v>
      </c>
      <c r="G347" s="218" t="s">
        <v>156</v>
      </c>
      <c r="H347" s="219">
        <v>10</v>
      </c>
      <c r="I347" s="220"/>
      <c r="J347" s="221">
        <f>ROUND(I347*H347,2)</f>
        <v>0</v>
      </c>
      <c r="K347" s="217" t="s">
        <v>19</v>
      </c>
      <c r="L347" s="47"/>
      <c r="M347" s="222" t="s">
        <v>19</v>
      </c>
      <c r="N347" s="223" t="s">
        <v>46</v>
      </c>
      <c r="O347" s="87"/>
      <c r="P347" s="224">
        <f>O347*H347</f>
        <v>0</v>
      </c>
      <c r="Q347" s="224">
        <v>0</v>
      </c>
      <c r="R347" s="224">
        <f>Q347*H347</f>
        <v>0</v>
      </c>
      <c r="S347" s="224">
        <v>0</v>
      </c>
      <c r="T347" s="225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26" t="s">
        <v>533</v>
      </c>
      <c r="AT347" s="226" t="s">
        <v>153</v>
      </c>
      <c r="AU347" s="226" t="s">
        <v>167</v>
      </c>
      <c r="AY347" s="20" t="s">
        <v>151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20" t="s">
        <v>83</v>
      </c>
      <c r="BK347" s="227">
        <f>ROUND(I347*H347,2)</f>
        <v>0</v>
      </c>
      <c r="BL347" s="20" t="s">
        <v>533</v>
      </c>
      <c r="BM347" s="226" t="s">
        <v>2187</v>
      </c>
    </row>
    <row r="348" s="2" customFormat="1" ht="16.5" customHeight="1">
      <c r="A348" s="41"/>
      <c r="B348" s="42"/>
      <c r="C348" s="215" t="s">
        <v>1873</v>
      </c>
      <c r="D348" s="215" t="s">
        <v>153</v>
      </c>
      <c r="E348" s="216" t="s">
        <v>2188</v>
      </c>
      <c r="F348" s="217" t="s">
        <v>1954</v>
      </c>
      <c r="G348" s="218" t="s">
        <v>1675</v>
      </c>
      <c r="H348" s="219">
        <v>1</v>
      </c>
      <c r="I348" s="220"/>
      <c r="J348" s="221">
        <f>ROUND(I348*H348,2)</f>
        <v>0</v>
      </c>
      <c r="K348" s="217" t="s">
        <v>19</v>
      </c>
      <c r="L348" s="47"/>
      <c r="M348" s="222" t="s">
        <v>19</v>
      </c>
      <c r="N348" s="223" t="s">
        <v>46</v>
      </c>
      <c r="O348" s="87"/>
      <c r="P348" s="224">
        <f>O348*H348</f>
        <v>0</v>
      </c>
      <c r="Q348" s="224">
        <v>0</v>
      </c>
      <c r="R348" s="224">
        <f>Q348*H348</f>
        <v>0</v>
      </c>
      <c r="S348" s="224">
        <v>0</v>
      </c>
      <c r="T348" s="225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26" t="s">
        <v>533</v>
      </c>
      <c r="AT348" s="226" t="s">
        <v>153</v>
      </c>
      <c r="AU348" s="226" t="s">
        <v>167</v>
      </c>
      <c r="AY348" s="20" t="s">
        <v>151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20" t="s">
        <v>83</v>
      </c>
      <c r="BK348" s="227">
        <f>ROUND(I348*H348,2)</f>
        <v>0</v>
      </c>
      <c r="BL348" s="20" t="s">
        <v>533</v>
      </c>
      <c r="BM348" s="226" t="s">
        <v>2189</v>
      </c>
    </row>
    <row r="349" s="2" customFormat="1" ht="21.75" customHeight="1">
      <c r="A349" s="41"/>
      <c r="B349" s="42"/>
      <c r="C349" s="215" t="s">
        <v>2190</v>
      </c>
      <c r="D349" s="215" t="s">
        <v>153</v>
      </c>
      <c r="E349" s="216" t="s">
        <v>2191</v>
      </c>
      <c r="F349" s="217" t="s">
        <v>1671</v>
      </c>
      <c r="G349" s="218" t="s">
        <v>1672</v>
      </c>
      <c r="H349" s="219">
        <v>0.20000000000000001</v>
      </c>
      <c r="I349" s="220"/>
      <c r="J349" s="221">
        <f>ROUND(I349*H349,2)</f>
        <v>0</v>
      </c>
      <c r="K349" s="217" t="s">
        <v>19</v>
      </c>
      <c r="L349" s="47"/>
      <c r="M349" s="222" t="s">
        <v>19</v>
      </c>
      <c r="N349" s="223" t="s">
        <v>46</v>
      </c>
      <c r="O349" s="87"/>
      <c r="P349" s="224">
        <f>O349*H349</f>
        <v>0</v>
      </c>
      <c r="Q349" s="224">
        <v>0</v>
      </c>
      <c r="R349" s="224">
        <f>Q349*H349</f>
        <v>0</v>
      </c>
      <c r="S349" s="224">
        <v>0</v>
      </c>
      <c r="T349" s="225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6" t="s">
        <v>533</v>
      </c>
      <c r="AT349" s="226" t="s">
        <v>153</v>
      </c>
      <c r="AU349" s="226" t="s">
        <v>167</v>
      </c>
      <c r="AY349" s="20" t="s">
        <v>151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20" t="s">
        <v>83</v>
      </c>
      <c r="BK349" s="227">
        <f>ROUND(I349*H349,2)</f>
        <v>0</v>
      </c>
      <c r="BL349" s="20" t="s">
        <v>533</v>
      </c>
      <c r="BM349" s="226" t="s">
        <v>2192</v>
      </c>
    </row>
    <row r="350" s="2" customFormat="1" ht="16.5" customHeight="1">
      <c r="A350" s="41"/>
      <c r="B350" s="42"/>
      <c r="C350" s="267" t="s">
        <v>1878</v>
      </c>
      <c r="D350" s="267" t="s">
        <v>363</v>
      </c>
      <c r="E350" s="268" t="s">
        <v>2193</v>
      </c>
      <c r="F350" s="269" t="s">
        <v>1674</v>
      </c>
      <c r="G350" s="270" t="s">
        <v>1675</v>
      </c>
      <c r="H350" s="271">
        <v>1</v>
      </c>
      <c r="I350" s="272"/>
      <c r="J350" s="273">
        <f>ROUND(I350*H350,2)</f>
        <v>0</v>
      </c>
      <c r="K350" s="269" t="s">
        <v>19</v>
      </c>
      <c r="L350" s="274"/>
      <c r="M350" s="275" t="s">
        <v>19</v>
      </c>
      <c r="N350" s="276" t="s">
        <v>46</v>
      </c>
      <c r="O350" s="87"/>
      <c r="P350" s="224">
        <f>O350*H350</f>
        <v>0</v>
      </c>
      <c r="Q350" s="224">
        <v>0</v>
      </c>
      <c r="R350" s="224">
        <f>Q350*H350</f>
        <v>0</v>
      </c>
      <c r="S350" s="224">
        <v>0</v>
      </c>
      <c r="T350" s="225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26" t="s">
        <v>1676</v>
      </c>
      <c r="AT350" s="226" t="s">
        <v>363</v>
      </c>
      <c r="AU350" s="226" t="s">
        <v>167</v>
      </c>
      <c r="AY350" s="20" t="s">
        <v>151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20" t="s">
        <v>83</v>
      </c>
      <c r="BK350" s="227">
        <f>ROUND(I350*H350,2)</f>
        <v>0</v>
      </c>
      <c r="BL350" s="20" t="s">
        <v>533</v>
      </c>
      <c r="BM350" s="226" t="s">
        <v>2194</v>
      </c>
    </row>
    <row r="351" s="12" customFormat="1" ht="22.8" customHeight="1">
      <c r="A351" s="12"/>
      <c r="B351" s="199"/>
      <c r="C351" s="200"/>
      <c r="D351" s="201" t="s">
        <v>74</v>
      </c>
      <c r="E351" s="213" t="s">
        <v>2195</v>
      </c>
      <c r="F351" s="213" t="s">
        <v>2196</v>
      </c>
      <c r="G351" s="200"/>
      <c r="H351" s="200"/>
      <c r="I351" s="203"/>
      <c r="J351" s="214">
        <f>BK351</f>
        <v>0</v>
      </c>
      <c r="K351" s="200"/>
      <c r="L351" s="205"/>
      <c r="M351" s="206"/>
      <c r="N351" s="207"/>
      <c r="O351" s="207"/>
      <c r="P351" s="208">
        <f>P352+P397+P415</f>
        <v>0</v>
      </c>
      <c r="Q351" s="207"/>
      <c r="R351" s="208">
        <f>R352+R397+R415</f>
        <v>0</v>
      </c>
      <c r="S351" s="207"/>
      <c r="T351" s="209">
        <f>T352+T397+T415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10" t="s">
        <v>83</v>
      </c>
      <c r="AT351" s="211" t="s">
        <v>74</v>
      </c>
      <c r="AU351" s="211" t="s">
        <v>83</v>
      </c>
      <c r="AY351" s="210" t="s">
        <v>151</v>
      </c>
      <c r="BK351" s="212">
        <f>BK352+BK397+BK415</f>
        <v>0</v>
      </c>
    </row>
    <row r="352" s="12" customFormat="1" ht="20.88" customHeight="1">
      <c r="A352" s="12"/>
      <c r="B352" s="199"/>
      <c r="C352" s="200"/>
      <c r="D352" s="201" t="s">
        <v>74</v>
      </c>
      <c r="E352" s="213" t="s">
        <v>2197</v>
      </c>
      <c r="F352" s="213" t="s">
        <v>2198</v>
      </c>
      <c r="G352" s="200"/>
      <c r="H352" s="200"/>
      <c r="I352" s="203"/>
      <c r="J352" s="214">
        <f>BK352</f>
        <v>0</v>
      </c>
      <c r="K352" s="200"/>
      <c r="L352" s="205"/>
      <c r="M352" s="206"/>
      <c r="N352" s="207"/>
      <c r="O352" s="207"/>
      <c r="P352" s="208">
        <f>P353+SUM(P354:P366)+P371</f>
        <v>0</v>
      </c>
      <c r="Q352" s="207"/>
      <c r="R352" s="208">
        <f>R353+SUM(R354:R366)+R371</f>
        <v>0</v>
      </c>
      <c r="S352" s="207"/>
      <c r="T352" s="209">
        <f>T353+SUM(T354:T366)+T371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10" t="s">
        <v>83</v>
      </c>
      <c r="AT352" s="211" t="s">
        <v>74</v>
      </c>
      <c r="AU352" s="211" t="s">
        <v>85</v>
      </c>
      <c r="AY352" s="210" t="s">
        <v>151</v>
      </c>
      <c r="BK352" s="212">
        <f>BK353+SUM(BK354:BK366)+BK371</f>
        <v>0</v>
      </c>
    </row>
    <row r="353" s="2" customFormat="1" ht="37.8" customHeight="1">
      <c r="A353" s="41"/>
      <c r="B353" s="42"/>
      <c r="C353" s="215" t="s">
        <v>2199</v>
      </c>
      <c r="D353" s="215" t="s">
        <v>153</v>
      </c>
      <c r="E353" s="216" t="s">
        <v>2200</v>
      </c>
      <c r="F353" s="217" t="s">
        <v>1745</v>
      </c>
      <c r="G353" s="218" t="s">
        <v>1637</v>
      </c>
      <c r="H353" s="219">
        <v>1</v>
      </c>
      <c r="I353" s="220"/>
      <c r="J353" s="221">
        <f>ROUND(I353*H353,2)</f>
        <v>0</v>
      </c>
      <c r="K353" s="217" t="s">
        <v>19</v>
      </c>
      <c r="L353" s="47"/>
      <c r="M353" s="222" t="s">
        <v>19</v>
      </c>
      <c r="N353" s="223" t="s">
        <v>46</v>
      </c>
      <c r="O353" s="87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6" t="s">
        <v>533</v>
      </c>
      <c r="AT353" s="226" t="s">
        <v>153</v>
      </c>
      <c r="AU353" s="226" t="s">
        <v>167</v>
      </c>
      <c r="AY353" s="20" t="s">
        <v>151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20" t="s">
        <v>83</v>
      </c>
      <c r="BK353" s="227">
        <f>ROUND(I353*H353,2)</f>
        <v>0</v>
      </c>
      <c r="BL353" s="20" t="s">
        <v>533</v>
      </c>
      <c r="BM353" s="226" t="s">
        <v>2201</v>
      </c>
    </row>
    <row r="354" s="2" customFormat="1" ht="16.5" customHeight="1">
      <c r="A354" s="41"/>
      <c r="B354" s="42"/>
      <c r="C354" s="215" t="s">
        <v>1881</v>
      </c>
      <c r="D354" s="215" t="s">
        <v>153</v>
      </c>
      <c r="E354" s="216" t="s">
        <v>2202</v>
      </c>
      <c r="F354" s="217" t="s">
        <v>1748</v>
      </c>
      <c r="G354" s="218" t="s">
        <v>1637</v>
      </c>
      <c r="H354" s="219">
        <v>1</v>
      </c>
      <c r="I354" s="220"/>
      <c r="J354" s="221">
        <f>ROUND(I354*H354,2)</f>
        <v>0</v>
      </c>
      <c r="K354" s="217" t="s">
        <v>19</v>
      </c>
      <c r="L354" s="47"/>
      <c r="M354" s="222" t="s">
        <v>19</v>
      </c>
      <c r="N354" s="223" t="s">
        <v>46</v>
      </c>
      <c r="O354" s="87"/>
      <c r="P354" s="224">
        <f>O354*H354</f>
        <v>0</v>
      </c>
      <c r="Q354" s="224">
        <v>0</v>
      </c>
      <c r="R354" s="224">
        <f>Q354*H354</f>
        <v>0</v>
      </c>
      <c r="S354" s="224">
        <v>0</v>
      </c>
      <c r="T354" s="225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26" t="s">
        <v>533</v>
      </c>
      <c r="AT354" s="226" t="s">
        <v>153</v>
      </c>
      <c r="AU354" s="226" t="s">
        <v>167</v>
      </c>
      <c r="AY354" s="20" t="s">
        <v>151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20" t="s">
        <v>83</v>
      </c>
      <c r="BK354" s="227">
        <f>ROUND(I354*H354,2)</f>
        <v>0</v>
      </c>
      <c r="BL354" s="20" t="s">
        <v>533</v>
      </c>
      <c r="BM354" s="226" t="s">
        <v>2203</v>
      </c>
    </row>
    <row r="355" s="2" customFormat="1" ht="16.5" customHeight="1">
      <c r="A355" s="41"/>
      <c r="B355" s="42"/>
      <c r="C355" s="215" t="s">
        <v>2204</v>
      </c>
      <c r="D355" s="215" t="s">
        <v>153</v>
      </c>
      <c r="E355" s="216" t="s">
        <v>2205</v>
      </c>
      <c r="F355" s="217" t="s">
        <v>1751</v>
      </c>
      <c r="G355" s="218" t="s">
        <v>1637</v>
      </c>
      <c r="H355" s="219">
        <v>1</v>
      </c>
      <c r="I355" s="220"/>
      <c r="J355" s="221">
        <f>ROUND(I355*H355,2)</f>
        <v>0</v>
      </c>
      <c r="K355" s="217" t="s">
        <v>19</v>
      </c>
      <c r="L355" s="47"/>
      <c r="M355" s="222" t="s">
        <v>19</v>
      </c>
      <c r="N355" s="223" t="s">
        <v>46</v>
      </c>
      <c r="O355" s="87"/>
      <c r="P355" s="224">
        <f>O355*H355</f>
        <v>0</v>
      </c>
      <c r="Q355" s="224">
        <v>0</v>
      </c>
      <c r="R355" s="224">
        <f>Q355*H355</f>
        <v>0</v>
      </c>
      <c r="S355" s="224">
        <v>0</v>
      </c>
      <c r="T355" s="225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26" t="s">
        <v>533</v>
      </c>
      <c r="AT355" s="226" t="s">
        <v>153</v>
      </c>
      <c r="AU355" s="226" t="s">
        <v>167</v>
      </c>
      <c r="AY355" s="20" t="s">
        <v>151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20" t="s">
        <v>83</v>
      </c>
      <c r="BK355" s="227">
        <f>ROUND(I355*H355,2)</f>
        <v>0</v>
      </c>
      <c r="BL355" s="20" t="s">
        <v>533</v>
      </c>
      <c r="BM355" s="226" t="s">
        <v>2206</v>
      </c>
    </row>
    <row r="356" s="2" customFormat="1" ht="24.15" customHeight="1">
      <c r="A356" s="41"/>
      <c r="B356" s="42"/>
      <c r="C356" s="215" t="s">
        <v>1884</v>
      </c>
      <c r="D356" s="215" t="s">
        <v>153</v>
      </c>
      <c r="E356" s="216" t="s">
        <v>2207</v>
      </c>
      <c r="F356" s="217" t="s">
        <v>1754</v>
      </c>
      <c r="G356" s="218" t="s">
        <v>1637</v>
      </c>
      <c r="H356" s="219">
        <v>1</v>
      </c>
      <c r="I356" s="220"/>
      <c r="J356" s="221">
        <f>ROUND(I356*H356,2)</f>
        <v>0</v>
      </c>
      <c r="K356" s="217" t="s">
        <v>19</v>
      </c>
      <c r="L356" s="47"/>
      <c r="M356" s="222" t="s">
        <v>19</v>
      </c>
      <c r="N356" s="223" t="s">
        <v>46</v>
      </c>
      <c r="O356" s="87"/>
      <c r="P356" s="224">
        <f>O356*H356</f>
        <v>0</v>
      </c>
      <c r="Q356" s="224">
        <v>0</v>
      </c>
      <c r="R356" s="224">
        <f>Q356*H356</f>
        <v>0</v>
      </c>
      <c r="S356" s="224">
        <v>0</v>
      </c>
      <c r="T356" s="225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26" t="s">
        <v>533</v>
      </c>
      <c r="AT356" s="226" t="s">
        <v>153</v>
      </c>
      <c r="AU356" s="226" t="s">
        <v>167</v>
      </c>
      <c r="AY356" s="20" t="s">
        <v>151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20" t="s">
        <v>83</v>
      </c>
      <c r="BK356" s="227">
        <f>ROUND(I356*H356,2)</f>
        <v>0</v>
      </c>
      <c r="BL356" s="20" t="s">
        <v>533</v>
      </c>
      <c r="BM356" s="226" t="s">
        <v>2208</v>
      </c>
    </row>
    <row r="357" s="2" customFormat="1" ht="37.8" customHeight="1">
      <c r="A357" s="41"/>
      <c r="B357" s="42"/>
      <c r="C357" s="215" t="s">
        <v>2209</v>
      </c>
      <c r="D357" s="215" t="s">
        <v>153</v>
      </c>
      <c r="E357" s="216" t="s">
        <v>2210</v>
      </c>
      <c r="F357" s="217" t="s">
        <v>1757</v>
      </c>
      <c r="G357" s="218" t="s">
        <v>1637</v>
      </c>
      <c r="H357" s="219">
        <v>1</v>
      </c>
      <c r="I357" s="220"/>
      <c r="J357" s="221">
        <f>ROUND(I357*H357,2)</f>
        <v>0</v>
      </c>
      <c r="K357" s="217" t="s">
        <v>19</v>
      </c>
      <c r="L357" s="47"/>
      <c r="M357" s="222" t="s">
        <v>19</v>
      </c>
      <c r="N357" s="223" t="s">
        <v>46</v>
      </c>
      <c r="O357" s="87"/>
      <c r="P357" s="224">
        <f>O357*H357</f>
        <v>0</v>
      </c>
      <c r="Q357" s="224">
        <v>0</v>
      </c>
      <c r="R357" s="224">
        <f>Q357*H357</f>
        <v>0</v>
      </c>
      <c r="S357" s="224">
        <v>0</v>
      </c>
      <c r="T357" s="225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26" t="s">
        <v>533</v>
      </c>
      <c r="AT357" s="226" t="s">
        <v>153</v>
      </c>
      <c r="AU357" s="226" t="s">
        <v>167</v>
      </c>
      <c r="AY357" s="20" t="s">
        <v>151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20" t="s">
        <v>83</v>
      </c>
      <c r="BK357" s="227">
        <f>ROUND(I357*H357,2)</f>
        <v>0</v>
      </c>
      <c r="BL357" s="20" t="s">
        <v>533</v>
      </c>
      <c r="BM357" s="226" t="s">
        <v>2211</v>
      </c>
    </row>
    <row r="358" s="2" customFormat="1" ht="24.15" customHeight="1">
      <c r="A358" s="41"/>
      <c r="B358" s="42"/>
      <c r="C358" s="215" t="s">
        <v>1887</v>
      </c>
      <c r="D358" s="215" t="s">
        <v>153</v>
      </c>
      <c r="E358" s="216" t="s">
        <v>2212</v>
      </c>
      <c r="F358" s="217" t="s">
        <v>1760</v>
      </c>
      <c r="G358" s="218" t="s">
        <v>1637</v>
      </c>
      <c r="H358" s="219">
        <v>6</v>
      </c>
      <c r="I358" s="220"/>
      <c r="J358" s="221">
        <f>ROUND(I358*H358,2)</f>
        <v>0</v>
      </c>
      <c r="K358" s="217" t="s">
        <v>19</v>
      </c>
      <c r="L358" s="47"/>
      <c r="M358" s="222" t="s">
        <v>19</v>
      </c>
      <c r="N358" s="223" t="s">
        <v>46</v>
      </c>
      <c r="O358" s="87"/>
      <c r="P358" s="224">
        <f>O358*H358</f>
        <v>0</v>
      </c>
      <c r="Q358" s="224">
        <v>0</v>
      </c>
      <c r="R358" s="224">
        <f>Q358*H358</f>
        <v>0</v>
      </c>
      <c r="S358" s="224">
        <v>0</v>
      </c>
      <c r="T358" s="225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26" t="s">
        <v>533</v>
      </c>
      <c r="AT358" s="226" t="s">
        <v>153</v>
      </c>
      <c r="AU358" s="226" t="s">
        <v>167</v>
      </c>
      <c r="AY358" s="20" t="s">
        <v>151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20" t="s">
        <v>83</v>
      </c>
      <c r="BK358" s="227">
        <f>ROUND(I358*H358,2)</f>
        <v>0</v>
      </c>
      <c r="BL358" s="20" t="s">
        <v>533</v>
      </c>
      <c r="BM358" s="226" t="s">
        <v>2213</v>
      </c>
    </row>
    <row r="359" s="2" customFormat="1" ht="16.5" customHeight="1">
      <c r="A359" s="41"/>
      <c r="B359" s="42"/>
      <c r="C359" s="215" t="s">
        <v>2214</v>
      </c>
      <c r="D359" s="215" t="s">
        <v>153</v>
      </c>
      <c r="E359" s="216" t="s">
        <v>2215</v>
      </c>
      <c r="F359" s="217" t="s">
        <v>1763</v>
      </c>
      <c r="G359" s="218" t="s">
        <v>1637</v>
      </c>
      <c r="H359" s="219">
        <v>6</v>
      </c>
      <c r="I359" s="220"/>
      <c r="J359" s="221">
        <f>ROUND(I359*H359,2)</f>
        <v>0</v>
      </c>
      <c r="K359" s="217" t="s">
        <v>19</v>
      </c>
      <c r="L359" s="47"/>
      <c r="M359" s="222" t="s">
        <v>19</v>
      </c>
      <c r="N359" s="223" t="s">
        <v>46</v>
      </c>
      <c r="O359" s="87"/>
      <c r="P359" s="224">
        <f>O359*H359</f>
        <v>0</v>
      </c>
      <c r="Q359" s="224">
        <v>0</v>
      </c>
      <c r="R359" s="224">
        <f>Q359*H359</f>
        <v>0</v>
      </c>
      <c r="S359" s="224">
        <v>0</v>
      </c>
      <c r="T359" s="225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26" t="s">
        <v>533</v>
      </c>
      <c r="AT359" s="226" t="s">
        <v>153</v>
      </c>
      <c r="AU359" s="226" t="s">
        <v>167</v>
      </c>
      <c r="AY359" s="20" t="s">
        <v>151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20" t="s">
        <v>83</v>
      </c>
      <c r="BK359" s="227">
        <f>ROUND(I359*H359,2)</f>
        <v>0</v>
      </c>
      <c r="BL359" s="20" t="s">
        <v>533</v>
      </c>
      <c r="BM359" s="226" t="s">
        <v>2216</v>
      </c>
    </row>
    <row r="360" s="2" customFormat="1" ht="16.5" customHeight="1">
      <c r="A360" s="41"/>
      <c r="B360" s="42"/>
      <c r="C360" s="215" t="s">
        <v>1890</v>
      </c>
      <c r="D360" s="215" t="s">
        <v>153</v>
      </c>
      <c r="E360" s="216" t="s">
        <v>2217</v>
      </c>
      <c r="F360" s="217" t="s">
        <v>1766</v>
      </c>
      <c r="G360" s="218" t="s">
        <v>1637</v>
      </c>
      <c r="H360" s="219">
        <v>3</v>
      </c>
      <c r="I360" s="220"/>
      <c r="J360" s="221">
        <f>ROUND(I360*H360,2)</f>
        <v>0</v>
      </c>
      <c r="K360" s="217" t="s">
        <v>19</v>
      </c>
      <c r="L360" s="47"/>
      <c r="M360" s="222" t="s">
        <v>19</v>
      </c>
      <c r="N360" s="223" t="s">
        <v>46</v>
      </c>
      <c r="O360" s="87"/>
      <c r="P360" s="224">
        <f>O360*H360</f>
        <v>0</v>
      </c>
      <c r="Q360" s="224">
        <v>0</v>
      </c>
      <c r="R360" s="224">
        <f>Q360*H360</f>
        <v>0</v>
      </c>
      <c r="S360" s="224">
        <v>0</v>
      </c>
      <c r="T360" s="225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26" t="s">
        <v>533</v>
      </c>
      <c r="AT360" s="226" t="s">
        <v>153</v>
      </c>
      <c r="AU360" s="226" t="s">
        <v>167</v>
      </c>
      <c r="AY360" s="20" t="s">
        <v>151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20" t="s">
        <v>83</v>
      </c>
      <c r="BK360" s="227">
        <f>ROUND(I360*H360,2)</f>
        <v>0</v>
      </c>
      <c r="BL360" s="20" t="s">
        <v>533</v>
      </c>
      <c r="BM360" s="226" t="s">
        <v>2218</v>
      </c>
    </row>
    <row r="361" s="2" customFormat="1" ht="16.5" customHeight="1">
      <c r="A361" s="41"/>
      <c r="B361" s="42"/>
      <c r="C361" s="215" t="s">
        <v>2219</v>
      </c>
      <c r="D361" s="215" t="s">
        <v>153</v>
      </c>
      <c r="E361" s="216" t="s">
        <v>2220</v>
      </c>
      <c r="F361" s="217" t="s">
        <v>1769</v>
      </c>
      <c r="G361" s="218" t="s">
        <v>1637</v>
      </c>
      <c r="H361" s="219">
        <v>1</v>
      </c>
      <c r="I361" s="220"/>
      <c r="J361" s="221">
        <f>ROUND(I361*H361,2)</f>
        <v>0</v>
      </c>
      <c r="K361" s="217" t="s">
        <v>19</v>
      </c>
      <c r="L361" s="47"/>
      <c r="M361" s="222" t="s">
        <v>19</v>
      </c>
      <c r="N361" s="223" t="s">
        <v>46</v>
      </c>
      <c r="O361" s="87"/>
      <c r="P361" s="224">
        <f>O361*H361</f>
        <v>0</v>
      </c>
      <c r="Q361" s="224">
        <v>0</v>
      </c>
      <c r="R361" s="224">
        <f>Q361*H361</f>
        <v>0</v>
      </c>
      <c r="S361" s="224">
        <v>0</v>
      </c>
      <c r="T361" s="225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6" t="s">
        <v>533</v>
      </c>
      <c r="AT361" s="226" t="s">
        <v>153</v>
      </c>
      <c r="AU361" s="226" t="s">
        <v>167</v>
      </c>
      <c r="AY361" s="20" t="s">
        <v>151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20" t="s">
        <v>83</v>
      </c>
      <c r="BK361" s="227">
        <f>ROUND(I361*H361,2)</f>
        <v>0</v>
      </c>
      <c r="BL361" s="20" t="s">
        <v>533</v>
      </c>
      <c r="BM361" s="226" t="s">
        <v>2221</v>
      </c>
    </row>
    <row r="362" s="2" customFormat="1" ht="24.15" customHeight="1">
      <c r="A362" s="41"/>
      <c r="B362" s="42"/>
      <c r="C362" s="215" t="s">
        <v>1893</v>
      </c>
      <c r="D362" s="215" t="s">
        <v>153</v>
      </c>
      <c r="E362" s="216" t="s">
        <v>2222</v>
      </c>
      <c r="F362" s="217" t="s">
        <v>1772</v>
      </c>
      <c r="G362" s="218" t="s">
        <v>1637</v>
      </c>
      <c r="H362" s="219">
        <v>2</v>
      </c>
      <c r="I362" s="220"/>
      <c r="J362" s="221">
        <f>ROUND(I362*H362,2)</f>
        <v>0</v>
      </c>
      <c r="K362" s="217" t="s">
        <v>19</v>
      </c>
      <c r="L362" s="47"/>
      <c r="M362" s="222" t="s">
        <v>19</v>
      </c>
      <c r="N362" s="223" t="s">
        <v>46</v>
      </c>
      <c r="O362" s="87"/>
      <c r="P362" s="224">
        <f>O362*H362</f>
        <v>0</v>
      </c>
      <c r="Q362" s="224">
        <v>0</v>
      </c>
      <c r="R362" s="224">
        <f>Q362*H362</f>
        <v>0</v>
      </c>
      <c r="S362" s="224">
        <v>0</v>
      </c>
      <c r="T362" s="225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26" t="s">
        <v>533</v>
      </c>
      <c r="AT362" s="226" t="s">
        <v>153</v>
      </c>
      <c r="AU362" s="226" t="s">
        <v>167</v>
      </c>
      <c r="AY362" s="20" t="s">
        <v>151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20" t="s">
        <v>83</v>
      </c>
      <c r="BK362" s="227">
        <f>ROUND(I362*H362,2)</f>
        <v>0</v>
      </c>
      <c r="BL362" s="20" t="s">
        <v>533</v>
      </c>
      <c r="BM362" s="226" t="s">
        <v>2223</v>
      </c>
    </row>
    <row r="363" s="2" customFormat="1" ht="24.15" customHeight="1">
      <c r="A363" s="41"/>
      <c r="B363" s="42"/>
      <c r="C363" s="215" t="s">
        <v>2224</v>
      </c>
      <c r="D363" s="215" t="s">
        <v>153</v>
      </c>
      <c r="E363" s="216" t="s">
        <v>2225</v>
      </c>
      <c r="F363" s="217" t="s">
        <v>2043</v>
      </c>
      <c r="G363" s="218" t="s">
        <v>1637</v>
      </c>
      <c r="H363" s="219">
        <v>2</v>
      </c>
      <c r="I363" s="220"/>
      <c r="J363" s="221">
        <f>ROUND(I363*H363,2)</f>
        <v>0</v>
      </c>
      <c r="K363" s="217" t="s">
        <v>19</v>
      </c>
      <c r="L363" s="47"/>
      <c r="M363" s="222" t="s">
        <v>19</v>
      </c>
      <c r="N363" s="223" t="s">
        <v>46</v>
      </c>
      <c r="O363" s="87"/>
      <c r="P363" s="224">
        <f>O363*H363</f>
        <v>0</v>
      </c>
      <c r="Q363" s="224">
        <v>0</v>
      </c>
      <c r="R363" s="224">
        <f>Q363*H363</f>
        <v>0</v>
      </c>
      <c r="S363" s="224">
        <v>0</v>
      </c>
      <c r="T363" s="225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6" t="s">
        <v>533</v>
      </c>
      <c r="AT363" s="226" t="s">
        <v>153</v>
      </c>
      <c r="AU363" s="226" t="s">
        <v>167</v>
      </c>
      <c r="AY363" s="20" t="s">
        <v>151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20" t="s">
        <v>83</v>
      </c>
      <c r="BK363" s="227">
        <f>ROUND(I363*H363,2)</f>
        <v>0</v>
      </c>
      <c r="BL363" s="20" t="s">
        <v>533</v>
      </c>
      <c r="BM363" s="226" t="s">
        <v>2226</v>
      </c>
    </row>
    <row r="364" s="2" customFormat="1" ht="16.5" customHeight="1">
      <c r="A364" s="41"/>
      <c r="B364" s="42"/>
      <c r="C364" s="215" t="s">
        <v>1896</v>
      </c>
      <c r="D364" s="215" t="s">
        <v>153</v>
      </c>
      <c r="E364" s="216" t="s">
        <v>2227</v>
      </c>
      <c r="F364" s="217" t="s">
        <v>1778</v>
      </c>
      <c r="G364" s="218" t="s">
        <v>1637</v>
      </c>
      <c r="H364" s="219">
        <v>1</v>
      </c>
      <c r="I364" s="220"/>
      <c r="J364" s="221">
        <f>ROUND(I364*H364,2)</f>
        <v>0</v>
      </c>
      <c r="K364" s="217" t="s">
        <v>19</v>
      </c>
      <c r="L364" s="47"/>
      <c r="M364" s="222" t="s">
        <v>19</v>
      </c>
      <c r="N364" s="223" t="s">
        <v>46</v>
      </c>
      <c r="O364" s="87"/>
      <c r="P364" s="224">
        <f>O364*H364</f>
        <v>0</v>
      </c>
      <c r="Q364" s="224">
        <v>0</v>
      </c>
      <c r="R364" s="224">
        <f>Q364*H364</f>
        <v>0</v>
      </c>
      <c r="S364" s="224">
        <v>0</v>
      </c>
      <c r="T364" s="225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26" t="s">
        <v>533</v>
      </c>
      <c r="AT364" s="226" t="s">
        <v>153</v>
      </c>
      <c r="AU364" s="226" t="s">
        <v>167</v>
      </c>
      <c r="AY364" s="20" t="s">
        <v>151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20" t="s">
        <v>83</v>
      </c>
      <c r="BK364" s="227">
        <f>ROUND(I364*H364,2)</f>
        <v>0</v>
      </c>
      <c r="BL364" s="20" t="s">
        <v>533</v>
      </c>
      <c r="BM364" s="226" t="s">
        <v>2228</v>
      </c>
    </row>
    <row r="365" s="2" customFormat="1" ht="24.15" customHeight="1">
      <c r="A365" s="41"/>
      <c r="B365" s="42"/>
      <c r="C365" s="215" t="s">
        <v>2229</v>
      </c>
      <c r="D365" s="215" t="s">
        <v>153</v>
      </c>
      <c r="E365" s="216" t="s">
        <v>2230</v>
      </c>
      <c r="F365" s="217" t="s">
        <v>2049</v>
      </c>
      <c r="G365" s="218" t="s">
        <v>1637</v>
      </c>
      <c r="H365" s="219">
        <v>2</v>
      </c>
      <c r="I365" s="220"/>
      <c r="J365" s="221">
        <f>ROUND(I365*H365,2)</f>
        <v>0</v>
      </c>
      <c r="K365" s="217" t="s">
        <v>19</v>
      </c>
      <c r="L365" s="47"/>
      <c r="M365" s="222" t="s">
        <v>19</v>
      </c>
      <c r="N365" s="223" t="s">
        <v>46</v>
      </c>
      <c r="O365" s="87"/>
      <c r="P365" s="224">
        <f>O365*H365</f>
        <v>0</v>
      </c>
      <c r="Q365" s="224">
        <v>0</v>
      </c>
      <c r="R365" s="224">
        <f>Q365*H365</f>
        <v>0</v>
      </c>
      <c r="S365" s="224">
        <v>0</v>
      </c>
      <c r="T365" s="225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26" t="s">
        <v>533</v>
      </c>
      <c r="AT365" s="226" t="s">
        <v>153</v>
      </c>
      <c r="AU365" s="226" t="s">
        <v>167</v>
      </c>
      <c r="AY365" s="20" t="s">
        <v>151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20" t="s">
        <v>83</v>
      </c>
      <c r="BK365" s="227">
        <f>ROUND(I365*H365,2)</f>
        <v>0</v>
      </c>
      <c r="BL365" s="20" t="s">
        <v>533</v>
      </c>
      <c r="BM365" s="226" t="s">
        <v>2231</v>
      </c>
    </row>
    <row r="366" s="16" customFormat="1" ht="20.88" customHeight="1">
      <c r="A366" s="16"/>
      <c r="B366" s="282"/>
      <c r="C366" s="283"/>
      <c r="D366" s="284" t="s">
        <v>74</v>
      </c>
      <c r="E366" s="284" t="s">
        <v>2232</v>
      </c>
      <c r="F366" s="284" t="s">
        <v>1784</v>
      </c>
      <c r="G366" s="283"/>
      <c r="H366" s="283"/>
      <c r="I366" s="285"/>
      <c r="J366" s="286">
        <f>BK366</f>
        <v>0</v>
      </c>
      <c r="K366" s="283"/>
      <c r="L366" s="287"/>
      <c r="M366" s="288"/>
      <c r="N366" s="289"/>
      <c r="O366" s="289"/>
      <c r="P366" s="290">
        <f>SUM(P367:P370)</f>
        <v>0</v>
      </c>
      <c r="Q366" s="289"/>
      <c r="R366" s="290">
        <f>SUM(R367:R370)</f>
        <v>0</v>
      </c>
      <c r="S366" s="289"/>
      <c r="T366" s="291">
        <f>SUM(T367:T370)</f>
        <v>0</v>
      </c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R366" s="292" t="s">
        <v>83</v>
      </c>
      <c r="AT366" s="293" t="s">
        <v>74</v>
      </c>
      <c r="AU366" s="293" t="s">
        <v>167</v>
      </c>
      <c r="AY366" s="292" t="s">
        <v>151</v>
      </c>
      <c r="BK366" s="294">
        <f>SUM(BK367:BK370)</f>
        <v>0</v>
      </c>
    </row>
    <row r="367" s="2" customFormat="1" ht="44.25" customHeight="1">
      <c r="A367" s="41"/>
      <c r="B367" s="42"/>
      <c r="C367" s="215" t="s">
        <v>1899</v>
      </c>
      <c r="D367" s="215" t="s">
        <v>153</v>
      </c>
      <c r="E367" s="216" t="s">
        <v>2233</v>
      </c>
      <c r="F367" s="217" t="s">
        <v>1786</v>
      </c>
      <c r="G367" s="218" t="s">
        <v>1637</v>
      </c>
      <c r="H367" s="219">
        <v>1</v>
      </c>
      <c r="I367" s="220"/>
      <c r="J367" s="221">
        <f>ROUND(I367*H367,2)</f>
        <v>0</v>
      </c>
      <c r="K367" s="217" t="s">
        <v>19</v>
      </c>
      <c r="L367" s="47"/>
      <c r="M367" s="222" t="s">
        <v>19</v>
      </c>
      <c r="N367" s="223" t="s">
        <v>46</v>
      </c>
      <c r="O367" s="87"/>
      <c r="P367" s="224">
        <f>O367*H367</f>
        <v>0</v>
      </c>
      <c r="Q367" s="224">
        <v>0</v>
      </c>
      <c r="R367" s="224">
        <f>Q367*H367</f>
        <v>0</v>
      </c>
      <c r="S367" s="224">
        <v>0</v>
      </c>
      <c r="T367" s="225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26" t="s">
        <v>533</v>
      </c>
      <c r="AT367" s="226" t="s">
        <v>153</v>
      </c>
      <c r="AU367" s="226" t="s">
        <v>158</v>
      </c>
      <c r="AY367" s="20" t="s">
        <v>151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20" t="s">
        <v>83</v>
      </c>
      <c r="BK367" s="227">
        <f>ROUND(I367*H367,2)</f>
        <v>0</v>
      </c>
      <c r="BL367" s="20" t="s">
        <v>533</v>
      </c>
      <c r="BM367" s="226" t="s">
        <v>2234</v>
      </c>
    </row>
    <row r="368" s="2" customFormat="1" ht="21.75" customHeight="1">
      <c r="A368" s="41"/>
      <c r="B368" s="42"/>
      <c r="C368" s="215" t="s">
        <v>2235</v>
      </c>
      <c r="D368" s="215" t="s">
        <v>153</v>
      </c>
      <c r="E368" s="216" t="s">
        <v>2236</v>
      </c>
      <c r="F368" s="217" t="s">
        <v>1789</v>
      </c>
      <c r="G368" s="218" t="s">
        <v>1637</v>
      </c>
      <c r="H368" s="219">
        <v>1</v>
      </c>
      <c r="I368" s="220"/>
      <c r="J368" s="221">
        <f>ROUND(I368*H368,2)</f>
        <v>0</v>
      </c>
      <c r="K368" s="217" t="s">
        <v>19</v>
      </c>
      <c r="L368" s="47"/>
      <c r="M368" s="222" t="s">
        <v>19</v>
      </c>
      <c r="N368" s="223" t="s">
        <v>46</v>
      </c>
      <c r="O368" s="87"/>
      <c r="P368" s="224">
        <f>O368*H368</f>
        <v>0</v>
      </c>
      <c r="Q368" s="224">
        <v>0</v>
      </c>
      <c r="R368" s="224">
        <f>Q368*H368</f>
        <v>0</v>
      </c>
      <c r="S368" s="224">
        <v>0</v>
      </c>
      <c r="T368" s="225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26" t="s">
        <v>533</v>
      </c>
      <c r="AT368" s="226" t="s">
        <v>153</v>
      </c>
      <c r="AU368" s="226" t="s">
        <v>158</v>
      </c>
      <c r="AY368" s="20" t="s">
        <v>151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20" t="s">
        <v>83</v>
      </c>
      <c r="BK368" s="227">
        <f>ROUND(I368*H368,2)</f>
        <v>0</v>
      </c>
      <c r="BL368" s="20" t="s">
        <v>533</v>
      </c>
      <c r="BM368" s="226" t="s">
        <v>2237</v>
      </c>
    </row>
    <row r="369" s="2" customFormat="1" ht="24.15" customHeight="1">
      <c r="A369" s="41"/>
      <c r="B369" s="42"/>
      <c r="C369" s="215" t="s">
        <v>1902</v>
      </c>
      <c r="D369" s="215" t="s">
        <v>153</v>
      </c>
      <c r="E369" s="216" t="s">
        <v>2238</v>
      </c>
      <c r="F369" s="217" t="s">
        <v>1792</v>
      </c>
      <c r="G369" s="218" t="s">
        <v>1637</v>
      </c>
      <c r="H369" s="219">
        <v>1</v>
      </c>
      <c r="I369" s="220"/>
      <c r="J369" s="221">
        <f>ROUND(I369*H369,2)</f>
        <v>0</v>
      </c>
      <c r="K369" s="217" t="s">
        <v>19</v>
      </c>
      <c r="L369" s="47"/>
      <c r="M369" s="222" t="s">
        <v>19</v>
      </c>
      <c r="N369" s="223" t="s">
        <v>46</v>
      </c>
      <c r="O369" s="87"/>
      <c r="P369" s="224">
        <f>O369*H369</f>
        <v>0</v>
      </c>
      <c r="Q369" s="224">
        <v>0</v>
      </c>
      <c r="R369" s="224">
        <f>Q369*H369</f>
        <v>0</v>
      </c>
      <c r="S369" s="224">
        <v>0</v>
      </c>
      <c r="T369" s="225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26" t="s">
        <v>533</v>
      </c>
      <c r="AT369" s="226" t="s">
        <v>153</v>
      </c>
      <c r="AU369" s="226" t="s">
        <v>158</v>
      </c>
      <c r="AY369" s="20" t="s">
        <v>151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20" t="s">
        <v>83</v>
      </c>
      <c r="BK369" s="227">
        <f>ROUND(I369*H369,2)</f>
        <v>0</v>
      </c>
      <c r="BL369" s="20" t="s">
        <v>533</v>
      </c>
      <c r="BM369" s="226" t="s">
        <v>2239</v>
      </c>
    </row>
    <row r="370" s="2" customFormat="1" ht="49.05" customHeight="1">
      <c r="A370" s="41"/>
      <c r="B370" s="42"/>
      <c r="C370" s="215" t="s">
        <v>2240</v>
      </c>
      <c r="D370" s="215" t="s">
        <v>153</v>
      </c>
      <c r="E370" s="216" t="s">
        <v>2241</v>
      </c>
      <c r="F370" s="217" t="s">
        <v>1795</v>
      </c>
      <c r="G370" s="218" t="s">
        <v>1637</v>
      </c>
      <c r="H370" s="219">
        <v>1</v>
      </c>
      <c r="I370" s="220"/>
      <c r="J370" s="221">
        <f>ROUND(I370*H370,2)</f>
        <v>0</v>
      </c>
      <c r="K370" s="217" t="s">
        <v>19</v>
      </c>
      <c r="L370" s="47"/>
      <c r="M370" s="222" t="s">
        <v>19</v>
      </c>
      <c r="N370" s="223" t="s">
        <v>46</v>
      </c>
      <c r="O370" s="87"/>
      <c r="P370" s="224">
        <f>O370*H370</f>
        <v>0</v>
      </c>
      <c r="Q370" s="224">
        <v>0</v>
      </c>
      <c r="R370" s="224">
        <f>Q370*H370</f>
        <v>0</v>
      </c>
      <c r="S370" s="224">
        <v>0</v>
      </c>
      <c r="T370" s="225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26" t="s">
        <v>533</v>
      </c>
      <c r="AT370" s="226" t="s">
        <v>153</v>
      </c>
      <c r="AU370" s="226" t="s">
        <v>158</v>
      </c>
      <c r="AY370" s="20" t="s">
        <v>151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20" t="s">
        <v>83</v>
      </c>
      <c r="BK370" s="227">
        <f>ROUND(I370*H370,2)</f>
        <v>0</v>
      </c>
      <c r="BL370" s="20" t="s">
        <v>533</v>
      </c>
      <c r="BM370" s="226" t="s">
        <v>2242</v>
      </c>
    </row>
    <row r="371" s="16" customFormat="1" ht="20.88" customHeight="1">
      <c r="A371" s="16"/>
      <c r="B371" s="282"/>
      <c r="C371" s="283"/>
      <c r="D371" s="284" t="s">
        <v>74</v>
      </c>
      <c r="E371" s="284" t="s">
        <v>2243</v>
      </c>
      <c r="F371" s="284" t="s">
        <v>1798</v>
      </c>
      <c r="G371" s="283"/>
      <c r="H371" s="283"/>
      <c r="I371" s="285"/>
      <c r="J371" s="286">
        <f>BK371</f>
        <v>0</v>
      </c>
      <c r="K371" s="283"/>
      <c r="L371" s="287"/>
      <c r="M371" s="288"/>
      <c r="N371" s="289"/>
      <c r="O371" s="289"/>
      <c r="P371" s="290">
        <f>SUM(P372:P396)</f>
        <v>0</v>
      </c>
      <c r="Q371" s="289"/>
      <c r="R371" s="290">
        <f>SUM(R372:R396)</f>
        <v>0</v>
      </c>
      <c r="S371" s="289"/>
      <c r="T371" s="291">
        <f>SUM(T372:T396)</f>
        <v>0</v>
      </c>
      <c r="U371" s="16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  <c r="AR371" s="292" t="s">
        <v>83</v>
      </c>
      <c r="AT371" s="293" t="s">
        <v>74</v>
      </c>
      <c r="AU371" s="293" t="s">
        <v>167</v>
      </c>
      <c r="AY371" s="292" t="s">
        <v>151</v>
      </c>
      <c r="BK371" s="294">
        <f>SUM(BK372:BK396)</f>
        <v>0</v>
      </c>
    </row>
    <row r="372" s="2" customFormat="1" ht="33" customHeight="1">
      <c r="A372" s="41"/>
      <c r="B372" s="42"/>
      <c r="C372" s="215" t="s">
        <v>1905</v>
      </c>
      <c r="D372" s="215" t="s">
        <v>153</v>
      </c>
      <c r="E372" s="216" t="s">
        <v>2244</v>
      </c>
      <c r="F372" s="217" t="s">
        <v>2065</v>
      </c>
      <c r="G372" s="218" t="s">
        <v>1637</v>
      </c>
      <c r="H372" s="219">
        <v>1</v>
      </c>
      <c r="I372" s="220"/>
      <c r="J372" s="221">
        <f>ROUND(I372*H372,2)</f>
        <v>0</v>
      </c>
      <c r="K372" s="217" t="s">
        <v>19</v>
      </c>
      <c r="L372" s="47"/>
      <c r="M372" s="222" t="s">
        <v>19</v>
      </c>
      <c r="N372" s="223" t="s">
        <v>46</v>
      </c>
      <c r="O372" s="87"/>
      <c r="P372" s="224">
        <f>O372*H372</f>
        <v>0</v>
      </c>
      <c r="Q372" s="224">
        <v>0</v>
      </c>
      <c r="R372" s="224">
        <f>Q372*H372</f>
        <v>0</v>
      </c>
      <c r="S372" s="224">
        <v>0</v>
      </c>
      <c r="T372" s="225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6" t="s">
        <v>533</v>
      </c>
      <c r="AT372" s="226" t="s">
        <v>153</v>
      </c>
      <c r="AU372" s="226" t="s">
        <v>158</v>
      </c>
      <c r="AY372" s="20" t="s">
        <v>151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20" t="s">
        <v>83</v>
      </c>
      <c r="BK372" s="227">
        <f>ROUND(I372*H372,2)</f>
        <v>0</v>
      </c>
      <c r="BL372" s="20" t="s">
        <v>533</v>
      </c>
      <c r="BM372" s="226" t="s">
        <v>2245</v>
      </c>
    </row>
    <row r="373" s="2" customFormat="1" ht="16.5" customHeight="1">
      <c r="A373" s="41"/>
      <c r="B373" s="42"/>
      <c r="C373" s="267" t="s">
        <v>2246</v>
      </c>
      <c r="D373" s="267" t="s">
        <v>363</v>
      </c>
      <c r="E373" s="268" t="s">
        <v>2247</v>
      </c>
      <c r="F373" s="269" t="s">
        <v>1803</v>
      </c>
      <c r="G373" s="270" t="s">
        <v>1637</v>
      </c>
      <c r="H373" s="271">
        <v>2</v>
      </c>
      <c r="I373" s="272"/>
      <c r="J373" s="273">
        <f>ROUND(I373*H373,2)</f>
        <v>0</v>
      </c>
      <c r="K373" s="269" t="s">
        <v>19</v>
      </c>
      <c r="L373" s="274"/>
      <c r="M373" s="275" t="s">
        <v>19</v>
      </c>
      <c r="N373" s="276" t="s">
        <v>46</v>
      </c>
      <c r="O373" s="87"/>
      <c r="P373" s="224">
        <f>O373*H373</f>
        <v>0</v>
      </c>
      <c r="Q373" s="224">
        <v>0</v>
      </c>
      <c r="R373" s="224">
        <f>Q373*H373</f>
        <v>0</v>
      </c>
      <c r="S373" s="224">
        <v>0</v>
      </c>
      <c r="T373" s="225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26" t="s">
        <v>1676</v>
      </c>
      <c r="AT373" s="226" t="s">
        <v>363</v>
      </c>
      <c r="AU373" s="226" t="s">
        <v>158</v>
      </c>
      <c r="AY373" s="20" t="s">
        <v>151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20" t="s">
        <v>83</v>
      </c>
      <c r="BK373" s="227">
        <f>ROUND(I373*H373,2)</f>
        <v>0</v>
      </c>
      <c r="BL373" s="20" t="s">
        <v>533</v>
      </c>
      <c r="BM373" s="226" t="s">
        <v>2248</v>
      </c>
    </row>
    <row r="374" s="2" customFormat="1" ht="16.5" customHeight="1">
      <c r="A374" s="41"/>
      <c r="B374" s="42"/>
      <c r="C374" s="215" t="s">
        <v>1910</v>
      </c>
      <c r="D374" s="215" t="s">
        <v>153</v>
      </c>
      <c r="E374" s="216" t="s">
        <v>2249</v>
      </c>
      <c r="F374" s="217" t="s">
        <v>1806</v>
      </c>
      <c r="G374" s="218" t="s">
        <v>1637</v>
      </c>
      <c r="H374" s="219">
        <v>45</v>
      </c>
      <c r="I374" s="220"/>
      <c r="J374" s="221">
        <f>ROUND(I374*H374,2)</f>
        <v>0</v>
      </c>
      <c r="K374" s="217" t="s">
        <v>19</v>
      </c>
      <c r="L374" s="47"/>
      <c r="M374" s="222" t="s">
        <v>19</v>
      </c>
      <c r="N374" s="223" t="s">
        <v>46</v>
      </c>
      <c r="O374" s="87"/>
      <c r="P374" s="224">
        <f>O374*H374</f>
        <v>0</v>
      </c>
      <c r="Q374" s="224">
        <v>0</v>
      </c>
      <c r="R374" s="224">
        <f>Q374*H374</f>
        <v>0</v>
      </c>
      <c r="S374" s="224">
        <v>0</v>
      </c>
      <c r="T374" s="225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26" t="s">
        <v>533</v>
      </c>
      <c r="AT374" s="226" t="s">
        <v>153</v>
      </c>
      <c r="AU374" s="226" t="s">
        <v>158</v>
      </c>
      <c r="AY374" s="20" t="s">
        <v>151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20" t="s">
        <v>83</v>
      </c>
      <c r="BK374" s="227">
        <f>ROUND(I374*H374,2)</f>
        <v>0</v>
      </c>
      <c r="BL374" s="20" t="s">
        <v>533</v>
      </c>
      <c r="BM374" s="226" t="s">
        <v>2250</v>
      </c>
    </row>
    <row r="375" s="2" customFormat="1" ht="16.5" customHeight="1">
      <c r="A375" s="41"/>
      <c r="B375" s="42"/>
      <c r="C375" s="215" t="s">
        <v>2251</v>
      </c>
      <c r="D375" s="215" t="s">
        <v>153</v>
      </c>
      <c r="E375" s="216" t="s">
        <v>2252</v>
      </c>
      <c r="F375" s="217" t="s">
        <v>1809</v>
      </c>
      <c r="G375" s="218" t="s">
        <v>1637</v>
      </c>
      <c r="H375" s="219">
        <v>1</v>
      </c>
      <c r="I375" s="220"/>
      <c r="J375" s="221">
        <f>ROUND(I375*H375,2)</f>
        <v>0</v>
      </c>
      <c r="K375" s="217" t="s">
        <v>19</v>
      </c>
      <c r="L375" s="47"/>
      <c r="M375" s="222" t="s">
        <v>19</v>
      </c>
      <c r="N375" s="223" t="s">
        <v>46</v>
      </c>
      <c r="O375" s="87"/>
      <c r="P375" s="224">
        <f>O375*H375</f>
        <v>0</v>
      </c>
      <c r="Q375" s="224">
        <v>0</v>
      </c>
      <c r="R375" s="224">
        <f>Q375*H375</f>
        <v>0</v>
      </c>
      <c r="S375" s="224">
        <v>0</v>
      </c>
      <c r="T375" s="225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26" t="s">
        <v>533</v>
      </c>
      <c r="AT375" s="226" t="s">
        <v>153</v>
      </c>
      <c r="AU375" s="226" t="s">
        <v>158</v>
      </c>
      <c r="AY375" s="20" t="s">
        <v>151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20" t="s">
        <v>83</v>
      </c>
      <c r="BK375" s="227">
        <f>ROUND(I375*H375,2)</f>
        <v>0</v>
      </c>
      <c r="BL375" s="20" t="s">
        <v>533</v>
      </c>
      <c r="BM375" s="226" t="s">
        <v>2253</v>
      </c>
    </row>
    <row r="376" s="2" customFormat="1" ht="16.5" customHeight="1">
      <c r="A376" s="41"/>
      <c r="B376" s="42"/>
      <c r="C376" s="215" t="s">
        <v>1913</v>
      </c>
      <c r="D376" s="215" t="s">
        <v>153</v>
      </c>
      <c r="E376" s="216" t="s">
        <v>2254</v>
      </c>
      <c r="F376" s="217" t="s">
        <v>1812</v>
      </c>
      <c r="G376" s="218" t="s">
        <v>1637</v>
      </c>
      <c r="H376" s="219">
        <v>1</v>
      </c>
      <c r="I376" s="220"/>
      <c r="J376" s="221">
        <f>ROUND(I376*H376,2)</f>
        <v>0</v>
      </c>
      <c r="K376" s="217" t="s">
        <v>19</v>
      </c>
      <c r="L376" s="47"/>
      <c r="M376" s="222" t="s">
        <v>19</v>
      </c>
      <c r="N376" s="223" t="s">
        <v>46</v>
      </c>
      <c r="O376" s="87"/>
      <c r="P376" s="224">
        <f>O376*H376</f>
        <v>0</v>
      </c>
      <c r="Q376" s="224">
        <v>0</v>
      </c>
      <c r="R376" s="224">
        <f>Q376*H376</f>
        <v>0</v>
      </c>
      <c r="S376" s="224">
        <v>0</v>
      </c>
      <c r="T376" s="225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26" t="s">
        <v>533</v>
      </c>
      <c r="AT376" s="226" t="s">
        <v>153</v>
      </c>
      <c r="AU376" s="226" t="s">
        <v>158</v>
      </c>
      <c r="AY376" s="20" t="s">
        <v>151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20" t="s">
        <v>83</v>
      </c>
      <c r="BK376" s="227">
        <f>ROUND(I376*H376,2)</f>
        <v>0</v>
      </c>
      <c r="BL376" s="20" t="s">
        <v>533</v>
      </c>
      <c r="BM376" s="226" t="s">
        <v>2255</v>
      </c>
    </row>
    <row r="377" s="2" customFormat="1" ht="16.5" customHeight="1">
      <c r="A377" s="41"/>
      <c r="B377" s="42"/>
      <c r="C377" s="215" t="s">
        <v>2256</v>
      </c>
      <c r="D377" s="215" t="s">
        <v>153</v>
      </c>
      <c r="E377" s="216" t="s">
        <v>2257</v>
      </c>
      <c r="F377" s="217" t="s">
        <v>1815</v>
      </c>
      <c r="G377" s="218" t="s">
        <v>1637</v>
      </c>
      <c r="H377" s="219">
        <v>6</v>
      </c>
      <c r="I377" s="220"/>
      <c r="J377" s="221">
        <f>ROUND(I377*H377,2)</f>
        <v>0</v>
      </c>
      <c r="K377" s="217" t="s">
        <v>19</v>
      </c>
      <c r="L377" s="47"/>
      <c r="M377" s="222" t="s">
        <v>19</v>
      </c>
      <c r="N377" s="223" t="s">
        <v>46</v>
      </c>
      <c r="O377" s="87"/>
      <c r="P377" s="224">
        <f>O377*H377</f>
        <v>0</v>
      </c>
      <c r="Q377" s="224">
        <v>0</v>
      </c>
      <c r="R377" s="224">
        <f>Q377*H377</f>
        <v>0</v>
      </c>
      <c r="S377" s="224">
        <v>0</v>
      </c>
      <c r="T377" s="225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6" t="s">
        <v>533</v>
      </c>
      <c r="AT377" s="226" t="s">
        <v>153</v>
      </c>
      <c r="AU377" s="226" t="s">
        <v>158</v>
      </c>
      <c r="AY377" s="20" t="s">
        <v>151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20" t="s">
        <v>83</v>
      </c>
      <c r="BK377" s="227">
        <f>ROUND(I377*H377,2)</f>
        <v>0</v>
      </c>
      <c r="BL377" s="20" t="s">
        <v>533</v>
      </c>
      <c r="BM377" s="226" t="s">
        <v>2258</v>
      </c>
    </row>
    <row r="378" s="2" customFormat="1" ht="16.5" customHeight="1">
      <c r="A378" s="41"/>
      <c r="B378" s="42"/>
      <c r="C378" s="215" t="s">
        <v>1916</v>
      </c>
      <c r="D378" s="215" t="s">
        <v>153</v>
      </c>
      <c r="E378" s="216" t="s">
        <v>2259</v>
      </c>
      <c r="F378" s="217" t="s">
        <v>1818</v>
      </c>
      <c r="G378" s="218" t="s">
        <v>1637</v>
      </c>
      <c r="H378" s="219">
        <v>2</v>
      </c>
      <c r="I378" s="220"/>
      <c r="J378" s="221">
        <f>ROUND(I378*H378,2)</f>
        <v>0</v>
      </c>
      <c r="K378" s="217" t="s">
        <v>19</v>
      </c>
      <c r="L378" s="47"/>
      <c r="M378" s="222" t="s">
        <v>19</v>
      </c>
      <c r="N378" s="223" t="s">
        <v>46</v>
      </c>
      <c r="O378" s="87"/>
      <c r="P378" s="224">
        <f>O378*H378</f>
        <v>0</v>
      </c>
      <c r="Q378" s="224">
        <v>0</v>
      </c>
      <c r="R378" s="224">
        <f>Q378*H378</f>
        <v>0</v>
      </c>
      <c r="S378" s="224">
        <v>0</v>
      </c>
      <c r="T378" s="225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26" t="s">
        <v>533</v>
      </c>
      <c r="AT378" s="226" t="s">
        <v>153</v>
      </c>
      <c r="AU378" s="226" t="s">
        <v>158</v>
      </c>
      <c r="AY378" s="20" t="s">
        <v>151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20" t="s">
        <v>83</v>
      </c>
      <c r="BK378" s="227">
        <f>ROUND(I378*H378,2)</f>
        <v>0</v>
      </c>
      <c r="BL378" s="20" t="s">
        <v>533</v>
      </c>
      <c r="BM378" s="226" t="s">
        <v>2260</v>
      </c>
    </row>
    <row r="379" s="2" customFormat="1" ht="16.5" customHeight="1">
      <c r="A379" s="41"/>
      <c r="B379" s="42"/>
      <c r="C379" s="215" t="s">
        <v>2261</v>
      </c>
      <c r="D379" s="215" t="s">
        <v>153</v>
      </c>
      <c r="E379" s="216" t="s">
        <v>2262</v>
      </c>
      <c r="F379" s="217" t="s">
        <v>1821</v>
      </c>
      <c r="G379" s="218" t="s">
        <v>1637</v>
      </c>
      <c r="H379" s="219">
        <v>4</v>
      </c>
      <c r="I379" s="220"/>
      <c r="J379" s="221">
        <f>ROUND(I379*H379,2)</f>
        <v>0</v>
      </c>
      <c r="K379" s="217" t="s">
        <v>19</v>
      </c>
      <c r="L379" s="47"/>
      <c r="M379" s="222" t="s">
        <v>19</v>
      </c>
      <c r="N379" s="223" t="s">
        <v>46</v>
      </c>
      <c r="O379" s="87"/>
      <c r="P379" s="224">
        <f>O379*H379</f>
        <v>0</v>
      </c>
      <c r="Q379" s="224">
        <v>0</v>
      </c>
      <c r="R379" s="224">
        <f>Q379*H379</f>
        <v>0</v>
      </c>
      <c r="S379" s="224">
        <v>0</v>
      </c>
      <c r="T379" s="225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26" t="s">
        <v>533</v>
      </c>
      <c r="AT379" s="226" t="s">
        <v>153</v>
      </c>
      <c r="AU379" s="226" t="s">
        <v>158</v>
      </c>
      <c r="AY379" s="20" t="s">
        <v>151</v>
      </c>
      <c r="BE379" s="227">
        <f>IF(N379="základní",J379,0)</f>
        <v>0</v>
      </c>
      <c r="BF379" s="227">
        <f>IF(N379="snížená",J379,0)</f>
        <v>0</v>
      </c>
      <c r="BG379" s="227">
        <f>IF(N379="zákl. přenesená",J379,0)</f>
        <v>0</v>
      </c>
      <c r="BH379" s="227">
        <f>IF(N379="sníž. přenesená",J379,0)</f>
        <v>0</v>
      </c>
      <c r="BI379" s="227">
        <f>IF(N379="nulová",J379,0)</f>
        <v>0</v>
      </c>
      <c r="BJ379" s="20" t="s">
        <v>83</v>
      </c>
      <c r="BK379" s="227">
        <f>ROUND(I379*H379,2)</f>
        <v>0</v>
      </c>
      <c r="BL379" s="20" t="s">
        <v>533</v>
      </c>
      <c r="BM379" s="226" t="s">
        <v>2263</v>
      </c>
    </row>
    <row r="380" s="2" customFormat="1" ht="16.5" customHeight="1">
      <c r="A380" s="41"/>
      <c r="B380" s="42"/>
      <c r="C380" s="215" t="s">
        <v>1919</v>
      </c>
      <c r="D380" s="215" t="s">
        <v>153</v>
      </c>
      <c r="E380" s="216" t="s">
        <v>2264</v>
      </c>
      <c r="F380" s="217" t="s">
        <v>1824</v>
      </c>
      <c r="G380" s="218" t="s">
        <v>1637</v>
      </c>
      <c r="H380" s="219">
        <v>2</v>
      </c>
      <c r="I380" s="220"/>
      <c r="J380" s="221">
        <f>ROUND(I380*H380,2)</f>
        <v>0</v>
      </c>
      <c r="K380" s="217" t="s">
        <v>19</v>
      </c>
      <c r="L380" s="47"/>
      <c r="M380" s="222" t="s">
        <v>19</v>
      </c>
      <c r="N380" s="223" t="s">
        <v>46</v>
      </c>
      <c r="O380" s="87"/>
      <c r="P380" s="224">
        <f>O380*H380</f>
        <v>0</v>
      </c>
      <c r="Q380" s="224">
        <v>0</v>
      </c>
      <c r="R380" s="224">
        <f>Q380*H380</f>
        <v>0</v>
      </c>
      <c r="S380" s="224">
        <v>0</v>
      </c>
      <c r="T380" s="225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26" t="s">
        <v>533</v>
      </c>
      <c r="AT380" s="226" t="s">
        <v>153</v>
      </c>
      <c r="AU380" s="226" t="s">
        <v>158</v>
      </c>
      <c r="AY380" s="20" t="s">
        <v>151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20" t="s">
        <v>83</v>
      </c>
      <c r="BK380" s="227">
        <f>ROUND(I380*H380,2)</f>
        <v>0</v>
      </c>
      <c r="BL380" s="20" t="s">
        <v>533</v>
      </c>
      <c r="BM380" s="226" t="s">
        <v>2265</v>
      </c>
    </row>
    <row r="381" s="2" customFormat="1" ht="16.5" customHeight="1">
      <c r="A381" s="41"/>
      <c r="B381" s="42"/>
      <c r="C381" s="215" t="s">
        <v>2266</v>
      </c>
      <c r="D381" s="215" t="s">
        <v>153</v>
      </c>
      <c r="E381" s="216" t="s">
        <v>2267</v>
      </c>
      <c r="F381" s="217" t="s">
        <v>1827</v>
      </c>
      <c r="G381" s="218" t="s">
        <v>1637</v>
      </c>
      <c r="H381" s="219">
        <v>1</v>
      </c>
      <c r="I381" s="220"/>
      <c r="J381" s="221">
        <f>ROUND(I381*H381,2)</f>
        <v>0</v>
      </c>
      <c r="K381" s="217" t="s">
        <v>19</v>
      </c>
      <c r="L381" s="47"/>
      <c r="M381" s="222" t="s">
        <v>19</v>
      </c>
      <c r="N381" s="223" t="s">
        <v>46</v>
      </c>
      <c r="O381" s="87"/>
      <c r="P381" s="224">
        <f>O381*H381</f>
        <v>0</v>
      </c>
      <c r="Q381" s="224">
        <v>0</v>
      </c>
      <c r="R381" s="224">
        <f>Q381*H381</f>
        <v>0</v>
      </c>
      <c r="S381" s="224">
        <v>0</v>
      </c>
      <c r="T381" s="225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26" t="s">
        <v>533</v>
      </c>
      <c r="AT381" s="226" t="s">
        <v>153</v>
      </c>
      <c r="AU381" s="226" t="s">
        <v>158</v>
      </c>
      <c r="AY381" s="20" t="s">
        <v>151</v>
      </c>
      <c r="BE381" s="227">
        <f>IF(N381="základní",J381,0)</f>
        <v>0</v>
      </c>
      <c r="BF381" s="227">
        <f>IF(N381="snížená",J381,0)</f>
        <v>0</v>
      </c>
      <c r="BG381" s="227">
        <f>IF(N381="zákl. přenesená",J381,0)</f>
        <v>0</v>
      </c>
      <c r="BH381" s="227">
        <f>IF(N381="sníž. přenesená",J381,0)</f>
        <v>0</v>
      </c>
      <c r="BI381" s="227">
        <f>IF(N381="nulová",J381,0)</f>
        <v>0</v>
      </c>
      <c r="BJ381" s="20" t="s">
        <v>83</v>
      </c>
      <c r="BK381" s="227">
        <f>ROUND(I381*H381,2)</f>
        <v>0</v>
      </c>
      <c r="BL381" s="20" t="s">
        <v>533</v>
      </c>
      <c r="BM381" s="226" t="s">
        <v>2268</v>
      </c>
    </row>
    <row r="382" s="2" customFormat="1" ht="16.5" customHeight="1">
      <c r="A382" s="41"/>
      <c r="B382" s="42"/>
      <c r="C382" s="215" t="s">
        <v>1921</v>
      </c>
      <c r="D382" s="215" t="s">
        <v>153</v>
      </c>
      <c r="E382" s="216" t="s">
        <v>2269</v>
      </c>
      <c r="F382" s="217" t="s">
        <v>1830</v>
      </c>
      <c r="G382" s="218" t="s">
        <v>1637</v>
      </c>
      <c r="H382" s="219">
        <v>3</v>
      </c>
      <c r="I382" s="220"/>
      <c r="J382" s="221">
        <f>ROUND(I382*H382,2)</f>
        <v>0</v>
      </c>
      <c r="K382" s="217" t="s">
        <v>19</v>
      </c>
      <c r="L382" s="47"/>
      <c r="M382" s="222" t="s">
        <v>19</v>
      </c>
      <c r="N382" s="223" t="s">
        <v>46</v>
      </c>
      <c r="O382" s="87"/>
      <c r="P382" s="224">
        <f>O382*H382</f>
        <v>0</v>
      </c>
      <c r="Q382" s="224">
        <v>0</v>
      </c>
      <c r="R382" s="224">
        <f>Q382*H382</f>
        <v>0</v>
      </c>
      <c r="S382" s="224">
        <v>0</v>
      </c>
      <c r="T382" s="225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26" t="s">
        <v>533</v>
      </c>
      <c r="AT382" s="226" t="s">
        <v>153</v>
      </c>
      <c r="AU382" s="226" t="s">
        <v>158</v>
      </c>
      <c r="AY382" s="20" t="s">
        <v>151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20" t="s">
        <v>83</v>
      </c>
      <c r="BK382" s="227">
        <f>ROUND(I382*H382,2)</f>
        <v>0</v>
      </c>
      <c r="BL382" s="20" t="s">
        <v>533</v>
      </c>
      <c r="BM382" s="226" t="s">
        <v>2270</v>
      </c>
    </row>
    <row r="383" s="2" customFormat="1" ht="16.5" customHeight="1">
      <c r="A383" s="41"/>
      <c r="B383" s="42"/>
      <c r="C383" s="215" t="s">
        <v>2271</v>
      </c>
      <c r="D383" s="215" t="s">
        <v>153</v>
      </c>
      <c r="E383" s="216" t="s">
        <v>2272</v>
      </c>
      <c r="F383" s="217" t="s">
        <v>1833</v>
      </c>
      <c r="G383" s="218" t="s">
        <v>1637</v>
      </c>
      <c r="H383" s="219">
        <v>4</v>
      </c>
      <c r="I383" s="220"/>
      <c r="J383" s="221">
        <f>ROUND(I383*H383,2)</f>
        <v>0</v>
      </c>
      <c r="K383" s="217" t="s">
        <v>19</v>
      </c>
      <c r="L383" s="47"/>
      <c r="M383" s="222" t="s">
        <v>19</v>
      </c>
      <c r="N383" s="223" t="s">
        <v>46</v>
      </c>
      <c r="O383" s="87"/>
      <c r="P383" s="224">
        <f>O383*H383</f>
        <v>0</v>
      </c>
      <c r="Q383" s="224">
        <v>0</v>
      </c>
      <c r="R383" s="224">
        <f>Q383*H383</f>
        <v>0</v>
      </c>
      <c r="S383" s="224">
        <v>0</v>
      </c>
      <c r="T383" s="225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26" t="s">
        <v>533</v>
      </c>
      <c r="AT383" s="226" t="s">
        <v>153</v>
      </c>
      <c r="AU383" s="226" t="s">
        <v>158</v>
      </c>
      <c r="AY383" s="20" t="s">
        <v>151</v>
      </c>
      <c r="BE383" s="227">
        <f>IF(N383="základní",J383,0)</f>
        <v>0</v>
      </c>
      <c r="BF383" s="227">
        <f>IF(N383="snížená",J383,0)</f>
        <v>0</v>
      </c>
      <c r="BG383" s="227">
        <f>IF(N383="zákl. přenesená",J383,0)</f>
        <v>0</v>
      </c>
      <c r="BH383" s="227">
        <f>IF(N383="sníž. přenesená",J383,0)</f>
        <v>0</v>
      </c>
      <c r="BI383" s="227">
        <f>IF(N383="nulová",J383,0)</f>
        <v>0</v>
      </c>
      <c r="BJ383" s="20" t="s">
        <v>83</v>
      </c>
      <c r="BK383" s="227">
        <f>ROUND(I383*H383,2)</f>
        <v>0</v>
      </c>
      <c r="BL383" s="20" t="s">
        <v>533</v>
      </c>
      <c r="BM383" s="226" t="s">
        <v>2273</v>
      </c>
    </row>
    <row r="384" s="2" customFormat="1" ht="16.5" customHeight="1">
      <c r="A384" s="41"/>
      <c r="B384" s="42"/>
      <c r="C384" s="215" t="s">
        <v>1924</v>
      </c>
      <c r="D384" s="215" t="s">
        <v>153</v>
      </c>
      <c r="E384" s="216" t="s">
        <v>2274</v>
      </c>
      <c r="F384" s="217" t="s">
        <v>1836</v>
      </c>
      <c r="G384" s="218" t="s">
        <v>1637</v>
      </c>
      <c r="H384" s="219">
        <v>1</v>
      </c>
      <c r="I384" s="220"/>
      <c r="J384" s="221">
        <f>ROUND(I384*H384,2)</f>
        <v>0</v>
      </c>
      <c r="K384" s="217" t="s">
        <v>19</v>
      </c>
      <c r="L384" s="47"/>
      <c r="M384" s="222" t="s">
        <v>19</v>
      </c>
      <c r="N384" s="223" t="s">
        <v>46</v>
      </c>
      <c r="O384" s="87"/>
      <c r="P384" s="224">
        <f>O384*H384</f>
        <v>0</v>
      </c>
      <c r="Q384" s="224">
        <v>0</v>
      </c>
      <c r="R384" s="224">
        <f>Q384*H384</f>
        <v>0</v>
      </c>
      <c r="S384" s="224">
        <v>0</v>
      </c>
      <c r="T384" s="225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26" t="s">
        <v>533</v>
      </c>
      <c r="AT384" s="226" t="s">
        <v>153</v>
      </c>
      <c r="AU384" s="226" t="s">
        <v>158</v>
      </c>
      <c r="AY384" s="20" t="s">
        <v>151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20" t="s">
        <v>83</v>
      </c>
      <c r="BK384" s="227">
        <f>ROUND(I384*H384,2)</f>
        <v>0</v>
      </c>
      <c r="BL384" s="20" t="s">
        <v>533</v>
      </c>
      <c r="BM384" s="226" t="s">
        <v>2275</v>
      </c>
    </row>
    <row r="385" s="2" customFormat="1" ht="16.5" customHeight="1">
      <c r="A385" s="41"/>
      <c r="B385" s="42"/>
      <c r="C385" s="215" t="s">
        <v>2276</v>
      </c>
      <c r="D385" s="215" t="s">
        <v>153</v>
      </c>
      <c r="E385" s="216" t="s">
        <v>2277</v>
      </c>
      <c r="F385" s="217" t="s">
        <v>1839</v>
      </c>
      <c r="G385" s="218" t="s">
        <v>1637</v>
      </c>
      <c r="H385" s="219">
        <v>4</v>
      </c>
      <c r="I385" s="220"/>
      <c r="J385" s="221">
        <f>ROUND(I385*H385,2)</f>
        <v>0</v>
      </c>
      <c r="K385" s="217" t="s">
        <v>19</v>
      </c>
      <c r="L385" s="47"/>
      <c r="M385" s="222" t="s">
        <v>19</v>
      </c>
      <c r="N385" s="223" t="s">
        <v>46</v>
      </c>
      <c r="O385" s="87"/>
      <c r="P385" s="224">
        <f>O385*H385</f>
        <v>0</v>
      </c>
      <c r="Q385" s="224">
        <v>0</v>
      </c>
      <c r="R385" s="224">
        <f>Q385*H385</f>
        <v>0</v>
      </c>
      <c r="S385" s="224">
        <v>0</v>
      </c>
      <c r="T385" s="225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26" t="s">
        <v>533</v>
      </c>
      <c r="AT385" s="226" t="s">
        <v>153</v>
      </c>
      <c r="AU385" s="226" t="s">
        <v>158</v>
      </c>
      <c r="AY385" s="20" t="s">
        <v>151</v>
      </c>
      <c r="BE385" s="227">
        <f>IF(N385="základní",J385,0)</f>
        <v>0</v>
      </c>
      <c r="BF385" s="227">
        <f>IF(N385="snížená",J385,0)</f>
        <v>0</v>
      </c>
      <c r="BG385" s="227">
        <f>IF(N385="zákl. přenesená",J385,0)</f>
        <v>0</v>
      </c>
      <c r="BH385" s="227">
        <f>IF(N385="sníž. přenesená",J385,0)</f>
        <v>0</v>
      </c>
      <c r="BI385" s="227">
        <f>IF(N385="nulová",J385,0)</f>
        <v>0</v>
      </c>
      <c r="BJ385" s="20" t="s">
        <v>83</v>
      </c>
      <c r="BK385" s="227">
        <f>ROUND(I385*H385,2)</f>
        <v>0</v>
      </c>
      <c r="BL385" s="20" t="s">
        <v>533</v>
      </c>
      <c r="BM385" s="226" t="s">
        <v>2278</v>
      </c>
    </row>
    <row r="386" s="2" customFormat="1" ht="16.5" customHeight="1">
      <c r="A386" s="41"/>
      <c r="B386" s="42"/>
      <c r="C386" s="215" t="s">
        <v>1927</v>
      </c>
      <c r="D386" s="215" t="s">
        <v>153</v>
      </c>
      <c r="E386" s="216" t="s">
        <v>2279</v>
      </c>
      <c r="F386" s="217" t="s">
        <v>1842</v>
      </c>
      <c r="G386" s="218" t="s">
        <v>1637</v>
      </c>
      <c r="H386" s="219">
        <v>2</v>
      </c>
      <c r="I386" s="220"/>
      <c r="J386" s="221">
        <f>ROUND(I386*H386,2)</f>
        <v>0</v>
      </c>
      <c r="K386" s="217" t="s">
        <v>19</v>
      </c>
      <c r="L386" s="47"/>
      <c r="M386" s="222" t="s">
        <v>19</v>
      </c>
      <c r="N386" s="223" t="s">
        <v>46</v>
      </c>
      <c r="O386" s="87"/>
      <c r="P386" s="224">
        <f>O386*H386</f>
        <v>0</v>
      </c>
      <c r="Q386" s="224">
        <v>0</v>
      </c>
      <c r="R386" s="224">
        <f>Q386*H386</f>
        <v>0</v>
      </c>
      <c r="S386" s="224">
        <v>0</v>
      </c>
      <c r="T386" s="225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26" t="s">
        <v>533</v>
      </c>
      <c r="AT386" s="226" t="s">
        <v>153</v>
      </c>
      <c r="AU386" s="226" t="s">
        <v>158</v>
      </c>
      <c r="AY386" s="20" t="s">
        <v>151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20" t="s">
        <v>83</v>
      </c>
      <c r="BK386" s="227">
        <f>ROUND(I386*H386,2)</f>
        <v>0</v>
      </c>
      <c r="BL386" s="20" t="s">
        <v>533</v>
      </c>
      <c r="BM386" s="226" t="s">
        <v>2280</v>
      </c>
    </row>
    <row r="387" s="2" customFormat="1" ht="16.5" customHeight="1">
      <c r="A387" s="41"/>
      <c r="B387" s="42"/>
      <c r="C387" s="215" t="s">
        <v>2281</v>
      </c>
      <c r="D387" s="215" t="s">
        <v>153</v>
      </c>
      <c r="E387" s="216" t="s">
        <v>2282</v>
      </c>
      <c r="F387" s="217" t="s">
        <v>1845</v>
      </c>
      <c r="G387" s="218" t="s">
        <v>1637</v>
      </c>
      <c r="H387" s="219">
        <v>1</v>
      </c>
      <c r="I387" s="220"/>
      <c r="J387" s="221">
        <f>ROUND(I387*H387,2)</f>
        <v>0</v>
      </c>
      <c r="K387" s="217" t="s">
        <v>19</v>
      </c>
      <c r="L387" s="47"/>
      <c r="M387" s="222" t="s">
        <v>19</v>
      </c>
      <c r="N387" s="223" t="s">
        <v>46</v>
      </c>
      <c r="O387" s="87"/>
      <c r="P387" s="224">
        <f>O387*H387</f>
        <v>0</v>
      </c>
      <c r="Q387" s="224">
        <v>0</v>
      </c>
      <c r="R387" s="224">
        <f>Q387*H387</f>
        <v>0</v>
      </c>
      <c r="S387" s="224">
        <v>0</v>
      </c>
      <c r="T387" s="225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26" t="s">
        <v>533</v>
      </c>
      <c r="AT387" s="226" t="s">
        <v>153</v>
      </c>
      <c r="AU387" s="226" t="s">
        <v>158</v>
      </c>
      <c r="AY387" s="20" t="s">
        <v>151</v>
      </c>
      <c r="BE387" s="227">
        <f>IF(N387="základní",J387,0)</f>
        <v>0</v>
      </c>
      <c r="BF387" s="227">
        <f>IF(N387="snížená",J387,0)</f>
        <v>0</v>
      </c>
      <c r="BG387" s="227">
        <f>IF(N387="zákl. přenesená",J387,0)</f>
        <v>0</v>
      </c>
      <c r="BH387" s="227">
        <f>IF(N387="sníž. přenesená",J387,0)</f>
        <v>0</v>
      </c>
      <c r="BI387" s="227">
        <f>IF(N387="nulová",J387,0)</f>
        <v>0</v>
      </c>
      <c r="BJ387" s="20" t="s">
        <v>83</v>
      </c>
      <c r="BK387" s="227">
        <f>ROUND(I387*H387,2)</f>
        <v>0</v>
      </c>
      <c r="BL387" s="20" t="s">
        <v>533</v>
      </c>
      <c r="BM387" s="226" t="s">
        <v>2283</v>
      </c>
    </row>
    <row r="388" s="2" customFormat="1" ht="16.5" customHeight="1">
      <c r="A388" s="41"/>
      <c r="B388" s="42"/>
      <c r="C388" s="215" t="s">
        <v>1930</v>
      </c>
      <c r="D388" s="215" t="s">
        <v>153</v>
      </c>
      <c r="E388" s="216" t="s">
        <v>2284</v>
      </c>
      <c r="F388" s="217" t="s">
        <v>1848</v>
      </c>
      <c r="G388" s="218" t="s">
        <v>1637</v>
      </c>
      <c r="H388" s="219">
        <v>1</v>
      </c>
      <c r="I388" s="220"/>
      <c r="J388" s="221">
        <f>ROUND(I388*H388,2)</f>
        <v>0</v>
      </c>
      <c r="K388" s="217" t="s">
        <v>19</v>
      </c>
      <c r="L388" s="47"/>
      <c r="M388" s="222" t="s">
        <v>19</v>
      </c>
      <c r="N388" s="223" t="s">
        <v>46</v>
      </c>
      <c r="O388" s="87"/>
      <c r="P388" s="224">
        <f>O388*H388</f>
        <v>0</v>
      </c>
      <c r="Q388" s="224">
        <v>0</v>
      </c>
      <c r="R388" s="224">
        <f>Q388*H388</f>
        <v>0</v>
      </c>
      <c r="S388" s="224">
        <v>0</v>
      </c>
      <c r="T388" s="225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26" t="s">
        <v>533</v>
      </c>
      <c r="AT388" s="226" t="s">
        <v>153</v>
      </c>
      <c r="AU388" s="226" t="s">
        <v>158</v>
      </c>
      <c r="AY388" s="20" t="s">
        <v>151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20" t="s">
        <v>83</v>
      </c>
      <c r="BK388" s="227">
        <f>ROUND(I388*H388,2)</f>
        <v>0</v>
      </c>
      <c r="BL388" s="20" t="s">
        <v>533</v>
      </c>
      <c r="BM388" s="226" t="s">
        <v>2285</v>
      </c>
    </row>
    <row r="389" s="2" customFormat="1" ht="37.8" customHeight="1">
      <c r="A389" s="41"/>
      <c r="B389" s="42"/>
      <c r="C389" s="215" t="s">
        <v>2286</v>
      </c>
      <c r="D389" s="215" t="s">
        <v>153</v>
      </c>
      <c r="E389" s="216" t="s">
        <v>2287</v>
      </c>
      <c r="F389" s="217" t="s">
        <v>1851</v>
      </c>
      <c r="G389" s="218" t="s">
        <v>1637</v>
      </c>
      <c r="H389" s="219">
        <v>1</v>
      </c>
      <c r="I389" s="220"/>
      <c r="J389" s="221">
        <f>ROUND(I389*H389,2)</f>
        <v>0</v>
      </c>
      <c r="K389" s="217" t="s">
        <v>19</v>
      </c>
      <c r="L389" s="47"/>
      <c r="M389" s="222" t="s">
        <v>19</v>
      </c>
      <c r="N389" s="223" t="s">
        <v>46</v>
      </c>
      <c r="O389" s="87"/>
      <c r="P389" s="224">
        <f>O389*H389</f>
        <v>0</v>
      </c>
      <c r="Q389" s="224">
        <v>0</v>
      </c>
      <c r="R389" s="224">
        <f>Q389*H389</f>
        <v>0</v>
      </c>
      <c r="S389" s="224">
        <v>0</v>
      </c>
      <c r="T389" s="225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26" t="s">
        <v>533</v>
      </c>
      <c r="AT389" s="226" t="s">
        <v>153</v>
      </c>
      <c r="AU389" s="226" t="s">
        <v>158</v>
      </c>
      <c r="AY389" s="20" t="s">
        <v>151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20" t="s">
        <v>83</v>
      </c>
      <c r="BK389" s="227">
        <f>ROUND(I389*H389,2)</f>
        <v>0</v>
      </c>
      <c r="BL389" s="20" t="s">
        <v>533</v>
      </c>
      <c r="BM389" s="226" t="s">
        <v>2288</v>
      </c>
    </row>
    <row r="390" s="2" customFormat="1" ht="16.5" customHeight="1">
      <c r="A390" s="41"/>
      <c r="B390" s="42"/>
      <c r="C390" s="215" t="s">
        <v>1936</v>
      </c>
      <c r="D390" s="215" t="s">
        <v>153</v>
      </c>
      <c r="E390" s="216" t="s">
        <v>2289</v>
      </c>
      <c r="F390" s="217" t="s">
        <v>1854</v>
      </c>
      <c r="G390" s="218" t="s">
        <v>1637</v>
      </c>
      <c r="H390" s="219">
        <v>1</v>
      </c>
      <c r="I390" s="220"/>
      <c r="J390" s="221">
        <f>ROUND(I390*H390,2)</f>
        <v>0</v>
      </c>
      <c r="K390" s="217" t="s">
        <v>19</v>
      </c>
      <c r="L390" s="47"/>
      <c r="M390" s="222" t="s">
        <v>19</v>
      </c>
      <c r="N390" s="223" t="s">
        <v>46</v>
      </c>
      <c r="O390" s="87"/>
      <c r="P390" s="224">
        <f>O390*H390</f>
        <v>0</v>
      </c>
      <c r="Q390" s="224">
        <v>0</v>
      </c>
      <c r="R390" s="224">
        <f>Q390*H390</f>
        <v>0</v>
      </c>
      <c r="S390" s="224">
        <v>0</v>
      </c>
      <c r="T390" s="225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26" t="s">
        <v>533</v>
      </c>
      <c r="AT390" s="226" t="s">
        <v>153</v>
      </c>
      <c r="AU390" s="226" t="s">
        <v>158</v>
      </c>
      <c r="AY390" s="20" t="s">
        <v>151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20" t="s">
        <v>83</v>
      </c>
      <c r="BK390" s="227">
        <f>ROUND(I390*H390,2)</f>
        <v>0</v>
      </c>
      <c r="BL390" s="20" t="s">
        <v>533</v>
      </c>
      <c r="BM390" s="226" t="s">
        <v>2290</v>
      </c>
    </row>
    <row r="391" s="2" customFormat="1" ht="16.5" customHeight="1">
      <c r="A391" s="41"/>
      <c r="B391" s="42"/>
      <c r="C391" s="215" t="s">
        <v>2291</v>
      </c>
      <c r="D391" s="215" t="s">
        <v>153</v>
      </c>
      <c r="E391" s="216" t="s">
        <v>2292</v>
      </c>
      <c r="F391" s="217" t="s">
        <v>1857</v>
      </c>
      <c r="G391" s="218" t="s">
        <v>1637</v>
      </c>
      <c r="H391" s="219">
        <v>2</v>
      </c>
      <c r="I391" s="220"/>
      <c r="J391" s="221">
        <f>ROUND(I391*H391,2)</f>
        <v>0</v>
      </c>
      <c r="K391" s="217" t="s">
        <v>19</v>
      </c>
      <c r="L391" s="47"/>
      <c r="M391" s="222" t="s">
        <v>19</v>
      </c>
      <c r="N391" s="223" t="s">
        <v>46</v>
      </c>
      <c r="O391" s="87"/>
      <c r="P391" s="224">
        <f>O391*H391</f>
        <v>0</v>
      </c>
      <c r="Q391" s="224">
        <v>0</v>
      </c>
      <c r="R391" s="224">
        <f>Q391*H391</f>
        <v>0</v>
      </c>
      <c r="S391" s="224">
        <v>0</v>
      </c>
      <c r="T391" s="225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26" t="s">
        <v>533</v>
      </c>
      <c r="AT391" s="226" t="s">
        <v>153</v>
      </c>
      <c r="AU391" s="226" t="s">
        <v>158</v>
      </c>
      <c r="AY391" s="20" t="s">
        <v>151</v>
      </c>
      <c r="BE391" s="227">
        <f>IF(N391="základní",J391,0)</f>
        <v>0</v>
      </c>
      <c r="BF391" s="227">
        <f>IF(N391="snížená",J391,0)</f>
        <v>0</v>
      </c>
      <c r="BG391" s="227">
        <f>IF(N391="zákl. přenesená",J391,0)</f>
        <v>0</v>
      </c>
      <c r="BH391" s="227">
        <f>IF(N391="sníž. přenesená",J391,0)</f>
        <v>0</v>
      </c>
      <c r="BI391" s="227">
        <f>IF(N391="nulová",J391,0)</f>
        <v>0</v>
      </c>
      <c r="BJ391" s="20" t="s">
        <v>83</v>
      </c>
      <c r="BK391" s="227">
        <f>ROUND(I391*H391,2)</f>
        <v>0</v>
      </c>
      <c r="BL391" s="20" t="s">
        <v>533</v>
      </c>
      <c r="BM391" s="226" t="s">
        <v>2293</v>
      </c>
    </row>
    <row r="392" s="2" customFormat="1" ht="16.5" customHeight="1">
      <c r="A392" s="41"/>
      <c r="B392" s="42"/>
      <c r="C392" s="215" t="s">
        <v>1940</v>
      </c>
      <c r="D392" s="215" t="s">
        <v>153</v>
      </c>
      <c r="E392" s="216" t="s">
        <v>2294</v>
      </c>
      <c r="F392" s="217" t="s">
        <v>1860</v>
      </c>
      <c r="G392" s="218" t="s">
        <v>1637</v>
      </c>
      <c r="H392" s="219">
        <v>1</v>
      </c>
      <c r="I392" s="220"/>
      <c r="J392" s="221">
        <f>ROUND(I392*H392,2)</f>
        <v>0</v>
      </c>
      <c r="K392" s="217" t="s">
        <v>19</v>
      </c>
      <c r="L392" s="47"/>
      <c r="M392" s="222" t="s">
        <v>19</v>
      </c>
      <c r="N392" s="223" t="s">
        <v>46</v>
      </c>
      <c r="O392" s="87"/>
      <c r="P392" s="224">
        <f>O392*H392</f>
        <v>0</v>
      </c>
      <c r="Q392" s="224">
        <v>0</v>
      </c>
      <c r="R392" s="224">
        <f>Q392*H392</f>
        <v>0</v>
      </c>
      <c r="S392" s="224">
        <v>0</v>
      </c>
      <c r="T392" s="225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26" t="s">
        <v>533</v>
      </c>
      <c r="AT392" s="226" t="s">
        <v>153</v>
      </c>
      <c r="AU392" s="226" t="s">
        <v>158</v>
      </c>
      <c r="AY392" s="20" t="s">
        <v>151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20" t="s">
        <v>83</v>
      </c>
      <c r="BK392" s="227">
        <f>ROUND(I392*H392,2)</f>
        <v>0</v>
      </c>
      <c r="BL392" s="20" t="s">
        <v>533</v>
      </c>
      <c r="BM392" s="226" t="s">
        <v>2295</v>
      </c>
    </row>
    <row r="393" s="2" customFormat="1" ht="16.5" customHeight="1">
      <c r="A393" s="41"/>
      <c r="B393" s="42"/>
      <c r="C393" s="215" t="s">
        <v>2296</v>
      </c>
      <c r="D393" s="215" t="s">
        <v>153</v>
      </c>
      <c r="E393" s="216" t="s">
        <v>2297</v>
      </c>
      <c r="F393" s="217" t="s">
        <v>1863</v>
      </c>
      <c r="G393" s="218" t="s">
        <v>1637</v>
      </c>
      <c r="H393" s="219">
        <v>6</v>
      </c>
      <c r="I393" s="220"/>
      <c r="J393" s="221">
        <f>ROUND(I393*H393,2)</f>
        <v>0</v>
      </c>
      <c r="K393" s="217" t="s">
        <v>19</v>
      </c>
      <c r="L393" s="47"/>
      <c r="M393" s="222" t="s">
        <v>19</v>
      </c>
      <c r="N393" s="223" t="s">
        <v>46</v>
      </c>
      <c r="O393" s="87"/>
      <c r="P393" s="224">
        <f>O393*H393</f>
        <v>0</v>
      </c>
      <c r="Q393" s="224">
        <v>0</v>
      </c>
      <c r="R393" s="224">
        <f>Q393*H393</f>
        <v>0</v>
      </c>
      <c r="S393" s="224">
        <v>0</v>
      </c>
      <c r="T393" s="225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26" t="s">
        <v>533</v>
      </c>
      <c r="AT393" s="226" t="s">
        <v>153</v>
      </c>
      <c r="AU393" s="226" t="s">
        <v>158</v>
      </c>
      <c r="AY393" s="20" t="s">
        <v>151</v>
      </c>
      <c r="BE393" s="227">
        <f>IF(N393="základní",J393,0)</f>
        <v>0</v>
      </c>
      <c r="BF393" s="227">
        <f>IF(N393="snížená",J393,0)</f>
        <v>0</v>
      </c>
      <c r="BG393" s="227">
        <f>IF(N393="zákl. přenesená",J393,0)</f>
        <v>0</v>
      </c>
      <c r="BH393" s="227">
        <f>IF(N393="sníž. přenesená",J393,0)</f>
        <v>0</v>
      </c>
      <c r="BI393" s="227">
        <f>IF(N393="nulová",J393,0)</f>
        <v>0</v>
      </c>
      <c r="BJ393" s="20" t="s">
        <v>83</v>
      </c>
      <c r="BK393" s="227">
        <f>ROUND(I393*H393,2)</f>
        <v>0</v>
      </c>
      <c r="BL393" s="20" t="s">
        <v>533</v>
      </c>
      <c r="BM393" s="226" t="s">
        <v>2298</v>
      </c>
    </row>
    <row r="394" s="2" customFormat="1" ht="16.5" customHeight="1">
      <c r="A394" s="41"/>
      <c r="B394" s="42"/>
      <c r="C394" s="215" t="s">
        <v>1943</v>
      </c>
      <c r="D394" s="215" t="s">
        <v>153</v>
      </c>
      <c r="E394" s="216" t="s">
        <v>2299</v>
      </c>
      <c r="F394" s="217" t="s">
        <v>1866</v>
      </c>
      <c r="G394" s="218" t="s">
        <v>1637</v>
      </c>
      <c r="H394" s="219">
        <v>4</v>
      </c>
      <c r="I394" s="220"/>
      <c r="J394" s="221">
        <f>ROUND(I394*H394,2)</f>
        <v>0</v>
      </c>
      <c r="K394" s="217" t="s">
        <v>19</v>
      </c>
      <c r="L394" s="47"/>
      <c r="M394" s="222" t="s">
        <v>19</v>
      </c>
      <c r="N394" s="223" t="s">
        <v>46</v>
      </c>
      <c r="O394" s="87"/>
      <c r="P394" s="224">
        <f>O394*H394</f>
        <v>0</v>
      </c>
      <c r="Q394" s="224">
        <v>0</v>
      </c>
      <c r="R394" s="224">
        <f>Q394*H394</f>
        <v>0</v>
      </c>
      <c r="S394" s="224">
        <v>0</v>
      </c>
      <c r="T394" s="225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26" t="s">
        <v>533</v>
      </c>
      <c r="AT394" s="226" t="s">
        <v>153</v>
      </c>
      <c r="AU394" s="226" t="s">
        <v>158</v>
      </c>
      <c r="AY394" s="20" t="s">
        <v>151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20" t="s">
        <v>83</v>
      </c>
      <c r="BK394" s="227">
        <f>ROUND(I394*H394,2)</f>
        <v>0</v>
      </c>
      <c r="BL394" s="20" t="s">
        <v>533</v>
      </c>
      <c r="BM394" s="226" t="s">
        <v>2300</v>
      </c>
    </row>
    <row r="395" s="2" customFormat="1" ht="16.5" customHeight="1">
      <c r="A395" s="41"/>
      <c r="B395" s="42"/>
      <c r="C395" s="215" t="s">
        <v>2301</v>
      </c>
      <c r="D395" s="215" t="s">
        <v>153</v>
      </c>
      <c r="E395" s="216" t="s">
        <v>2302</v>
      </c>
      <c r="F395" s="217" t="s">
        <v>1869</v>
      </c>
      <c r="G395" s="218" t="s">
        <v>1675</v>
      </c>
      <c r="H395" s="219">
        <v>1</v>
      </c>
      <c r="I395" s="220"/>
      <c r="J395" s="221">
        <f>ROUND(I395*H395,2)</f>
        <v>0</v>
      </c>
      <c r="K395" s="217" t="s">
        <v>19</v>
      </c>
      <c r="L395" s="47"/>
      <c r="M395" s="222" t="s">
        <v>19</v>
      </c>
      <c r="N395" s="223" t="s">
        <v>46</v>
      </c>
      <c r="O395" s="87"/>
      <c r="P395" s="224">
        <f>O395*H395</f>
        <v>0</v>
      </c>
      <c r="Q395" s="224">
        <v>0</v>
      </c>
      <c r="R395" s="224">
        <f>Q395*H395</f>
        <v>0</v>
      </c>
      <c r="S395" s="224">
        <v>0</v>
      </c>
      <c r="T395" s="225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26" t="s">
        <v>533</v>
      </c>
      <c r="AT395" s="226" t="s">
        <v>153</v>
      </c>
      <c r="AU395" s="226" t="s">
        <v>158</v>
      </c>
      <c r="AY395" s="20" t="s">
        <v>151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20" t="s">
        <v>83</v>
      </c>
      <c r="BK395" s="227">
        <f>ROUND(I395*H395,2)</f>
        <v>0</v>
      </c>
      <c r="BL395" s="20" t="s">
        <v>533</v>
      </c>
      <c r="BM395" s="226" t="s">
        <v>2303</v>
      </c>
    </row>
    <row r="396" s="2" customFormat="1" ht="16.5" customHeight="1">
      <c r="A396" s="41"/>
      <c r="B396" s="42"/>
      <c r="C396" s="215" t="s">
        <v>1676</v>
      </c>
      <c r="D396" s="215" t="s">
        <v>153</v>
      </c>
      <c r="E396" s="216" t="s">
        <v>2304</v>
      </c>
      <c r="F396" s="217" t="s">
        <v>1872</v>
      </c>
      <c r="G396" s="218" t="s">
        <v>156</v>
      </c>
      <c r="H396" s="219">
        <v>15</v>
      </c>
      <c r="I396" s="220"/>
      <c r="J396" s="221">
        <f>ROUND(I396*H396,2)</f>
        <v>0</v>
      </c>
      <c r="K396" s="217" t="s">
        <v>19</v>
      </c>
      <c r="L396" s="47"/>
      <c r="M396" s="222" t="s">
        <v>19</v>
      </c>
      <c r="N396" s="223" t="s">
        <v>46</v>
      </c>
      <c r="O396" s="87"/>
      <c r="P396" s="224">
        <f>O396*H396</f>
        <v>0</v>
      </c>
      <c r="Q396" s="224">
        <v>0</v>
      </c>
      <c r="R396" s="224">
        <f>Q396*H396</f>
        <v>0</v>
      </c>
      <c r="S396" s="224">
        <v>0</v>
      </c>
      <c r="T396" s="225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26" t="s">
        <v>533</v>
      </c>
      <c r="AT396" s="226" t="s">
        <v>153</v>
      </c>
      <c r="AU396" s="226" t="s">
        <v>158</v>
      </c>
      <c r="AY396" s="20" t="s">
        <v>151</v>
      </c>
      <c r="BE396" s="227">
        <f>IF(N396="základní",J396,0)</f>
        <v>0</v>
      </c>
      <c r="BF396" s="227">
        <f>IF(N396="snížená",J396,0)</f>
        <v>0</v>
      </c>
      <c r="BG396" s="227">
        <f>IF(N396="zákl. přenesená",J396,0)</f>
        <v>0</v>
      </c>
      <c r="BH396" s="227">
        <f>IF(N396="sníž. přenesená",J396,0)</f>
        <v>0</v>
      </c>
      <c r="BI396" s="227">
        <f>IF(N396="nulová",J396,0)</f>
        <v>0</v>
      </c>
      <c r="BJ396" s="20" t="s">
        <v>83</v>
      </c>
      <c r="BK396" s="227">
        <f>ROUND(I396*H396,2)</f>
        <v>0</v>
      </c>
      <c r="BL396" s="20" t="s">
        <v>533</v>
      </c>
      <c r="BM396" s="226" t="s">
        <v>2305</v>
      </c>
    </row>
    <row r="397" s="12" customFormat="1" ht="20.88" customHeight="1">
      <c r="A397" s="12"/>
      <c r="B397" s="199"/>
      <c r="C397" s="200"/>
      <c r="D397" s="201" t="s">
        <v>74</v>
      </c>
      <c r="E397" s="213" t="s">
        <v>2306</v>
      </c>
      <c r="F397" s="213" t="s">
        <v>2307</v>
      </c>
      <c r="G397" s="200"/>
      <c r="H397" s="200"/>
      <c r="I397" s="203"/>
      <c r="J397" s="214">
        <f>BK397</f>
        <v>0</v>
      </c>
      <c r="K397" s="200"/>
      <c r="L397" s="205"/>
      <c r="M397" s="206"/>
      <c r="N397" s="207"/>
      <c r="O397" s="207"/>
      <c r="P397" s="208">
        <f>P398+SUM(P399:P408)</f>
        <v>0</v>
      </c>
      <c r="Q397" s="207"/>
      <c r="R397" s="208">
        <f>R398+SUM(R399:R408)</f>
        <v>0</v>
      </c>
      <c r="S397" s="207"/>
      <c r="T397" s="209">
        <f>T398+SUM(T399:T408)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10" t="s">
        <v>83</v>
      </c>
      <c r="AT397" s="211" t="s">
        <v>74</v>
      </c>
      <c r="AU397" s="211" t="s">
        <v>85</v>
      </c>
      <c r="AY397" s="210" t="s">
        <v>151</v>
      </c>
      <c r="BK397" s="212">
        <f>BK398+SUM(BK399:BK408)</f>
        <v>0</v>
      </c>
    </row>
    <row r="398" s="2" customFormat="1" ht="24.15" customHeight="1">
      <c r="A398" s="41"/>
      <c r="B398" s="42"/>
      <c r="C398" s="215" t="s">
        <v>2308</v>
      </c>
      <c r="D398" s="215" t="s">
        <v>153</v>
      </c>
      <c r="E398" s="216" t="s">
        <v>2309</v>
      </c>
      <c r="F398" s="217" t="s">
        <v>1877</v>
      </c>
      <c r="G398" s="218" t="s">
        <v>1637</v>
      </c>
      <c r="H398" s="219">
        <v>1</v>
      </c>
      <c r="I398" s="220"/>
      <c r="J398" s="221">
        <f>ROUND(I398*H398,2)</f>
        <v>0</v>
      </c>
      <c r="K398" s="217" t="s">
        <v>19</v>
      </c>
      <c r="L398" s="47"/>
      <c r="M398" s="222" t="s">
        <v>19</v>
      </c>
      <c r="N398" s="223" t="s">
        <v>46</v>
      </c>
      <c r="O398" s="87"/>
      <c r="P398" s="224">
        <f>O398*H398</f>
        <v>0</v>
      </c>
      <c r="Q398" s="224">
        <v>0</v>
      </c>
      <c r="R398" s="224">
        <f>Q398*H398</f>
        <v>0</v>
      </c>
      <c r="S398" s="224">
        <v>0</v>
      </c>
      <c r="T398" s="225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26" t="s">
        <v>533</v>
      </c>
      <c r="AT398" s="226" t="s">
        <v>153</v>
      </c>
      <c r="AU398" s="226" t="s">
        <v>167</v>
      </c>
      <c r="AY398" s="20" t="s">
        <v>151</v>
      </c>
      <c r="BE398" s="227">
        <f>IF(N398="základní",J398,0)</f>
        <v>0</v>
      </c>
      <c r="BF398" s="227">
        <f>IF(N398="snížená",J398,0)</f>
        <v>0</v>
      </c>
      <c r="BG398" s="227">
        <f>IF(N398="zákl. přenesená",J398,0)</f>
        <v>0</v>
      </c>
      <c r="BH398" s="227">
        <f>IF(N398="sníž. přenesená",J398,0)</f>
        <v>0</v>
      </c>
      <c r="BI398" s="227">
        <f>IF(N398="nulová",J398,0)</f>
        <v>0</v>
      </c>
      <c r="BJ398" s="20" t="s">
        <v>83</v>
      </c>
      <c r="BK398" s="227">
        <f>ROUND(I398*H398,2)</f>
        <v>0</v>
      </c>
      <c r="BL398" s="20" t="s">
        <v>533</v>
      </c>
      <c r="BM398" s="226" t="s">
        <v>2310</v>
      </c>
    </row>
    <row r="399" s="2" customFormat="1" ht="44.25" customHeight="1">
      <c r="A399" s="41"/>
      <c r="B399" s="42"/>
      <c r="C399" s="215" t="s">
        <v>1949</v>
      </c>
      <c r="D399" s="215" t="s">
        <v>153</v>
      </c>
      <c r="E399" s="216" t="s">
        <v>2311</v>
      </c>
      <c r="F399" s="217" t="s">
        <v>1880</v>
      </c>
      <c r="G399" s="218" t="s">
        <v>1637</v>
      </c>
      <c r="H399" s="219">
        <v>1</v>
      </c>
      <c r="I399" s="220"/>
      <c r="J399" s="221">
        <f>ROUND(I399*H399,2)</f>
        <v>0</v>
      </c>
      <c r="K399" s="217" t="s">
        <v>19</v>
      </c>
      <c r="L399" s="47"/>
      <c r="M399" s="222" t="s">
        <v>19</v>
      </c>
      <c r="N399" s="223" t="s">
        <v>46</v>
      </c>
      <c r="O399" s="87"/>
      <c r="P399" s="224">
        <f>O399*H399</f>
        <v>0</v>
      </c>
      <c r="Q399" s="224">
        <v>0</v>
      </c>
      <c r="R399" s="224">
        <f>Q399*H399</f>
        <v>0</v>
      </c>
      <c r="S399" s="224">
        <v>0</v>
      </c>
      <c r="T399" s="225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26" t="s">
        <v>533</v>
      </c>
      <c r="AT399" s="226" t="s">
        <v>153</v>
      </c>
      <c r="AU399" s="226" t="s">
        <v>167</v>
      </c>
      <c r="AY399" s="20" t="s">
        <v>151</v>
      </c>
      <c r="BE399" s="227">
        <f>IF(N399="základní",J399,0)</f>
        <v>0</v>
      </c>
      <c r="BF399" s="227">
        <f>IF(N399="snížená",J399,0)</f>
        <v>0</v>
      </c>
      <c r="BG399" s="227">
        <f>IF(N399="zákl. přenesená",J399,0)</f>
        <v>0</v>
      </c>
      <c r="BH399" s="227">
        <f>IF(N399="sníž. přenesená",J399,0)</f>
        <v>0</v>
      </c>
      <c r="BI399" s="227">
        <f>IF(N399="nulová",J399,0)</f>
        <v>0</v>
      </c>
      <c r="BJ399" s="20" t="s">
        <v>83</v>
      </c>
      <c r="BK399" s="227">
        <f>ROUND(I399*H399,2)</f>
        <v>0</v>
      </c>
      <c r="BL399" s="20" t="s">
        <v>533</v>
      </c>
      <c r="BM399" s="226" t="s">
        <v>2312</v>
      </c>
    </row>
    <row r="400" s="2" customFormat="1" ht="24.15" customHeight="1">
      <c r="A400" s="41"/>
      <c r="B400" s="42"/>
      <c r="C400" s="215" t="s">
        <v>2313</v>
      </c>
      <c r="D400" s="215" t="s">
        <v>153</v>
      </c>
      <c r="E400" s="216" t="s">
        <v>2314</v>
      </c>
      <c r="F400" s="217" t="s">
        <v>1883</v>
      </c>
      <c r="G400" s="218" t="s">
        <v>1637</v>
      </c>
      <c r="H400" s="219">
        <v>1</v>
      </c>
      <c r="I400" s="220"/>
      <c r="J400" s="221">
        <f>ROUND(I400*H400,2)</f>
        <v>0</v>
      </c>
      <c r="K400" s="217" t="s">
        <v>19</v>
      </c>
      <c r="L400" s="47"/>
      <c r="M400" s="222" t="s">
        <v>19</v>
      </c>
      <c r="N400" s="223" t="s">
        <v>46</v>
      </c>
      <c r="O400" s="87"/>
      <c r="P400" s="224">
        <f>O400*H400</f>
        <v>0</v>
      </c>
      <c r="Q400" s="224">
        <v>0</v>
      </c>
      <c r="R400" s="224">
        <f>Q400*H400</f>
        <v>0</v>
      </c>
      <c r="S400" s="224">
        <v>0</v>
      </c>
      <c r="T400" s="225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26" t="s">
        <v>533</v>
      </c>
      <c r="AT400" s="226" t="s">
        <v>153</v>
      </c>
      <c r="AU400" s="226" t="s">
        <v>167</v>
      </c>
      <c r="AY400" s="20" t="s">
        <v>151</v>
      </c>
      <c r="BE400" s="227">
        <f>IF(N400="základní",J400,0)</f>
        <v>0</v>
      </c>
      <c r="BF400" s="227">
        <f>IF(N400="snížená",J400,0)</f>
        <v>0</v>
      </c>
      <c r="BG400" s="227">
        <f>IF(N400="zákl. přenesená",J400,0)</f>
        <v>0</v>
      </c>
      <c r="BH400" s="227">
        <f>IF(N400="sníž. přenesená",J400,0)</f>
        <v>0</v>
      </c>
      <c r="BI400" s="227">
        <f>IF(N400="nulová",J400,0)</f>
        <v>0</v>
      </c>
      <c r="BJ400" s="20" t="s">
        <v>83</v>
      </c>
      <c r="BK400" s="227">
        <f>ROUND(I400*H400,2)</f>
        <v>0</v>
      </c>
      <c r="BL400" s="20" t="s">
        <v>533</v>
      </c>
      <c r="BM400" s="226" t="s">
        <v>2315</v>
      </c>
    </row>
    <row r="401" s="2" customFormat="1" ht="16.5" customHeight="1">
      <c r="A401" s="41"/>
      <c r="B401" s="42"/>
      <c r="C401" s="215" t="s">
        <v>1952</v>
      </c>
      <c r="D401" s="215" t="s">
        <v>153</v>
      </c>
      <c r="E401" s="216" t="s">
        <v>2316</v>
      </c>
      <c r="F401" s="217" t="s">
        <v>1886</v>
      </c>
      <c r="G401" s="218" t="s">
        <v>1637</v>
      </c>
      <c r="H401" s="219">
        <v>1</v>
      </c>
      <c r="I401" s="220"/>
      <c r="J401" s="221">
        <f>ROUND(I401*H401,2)</f>
        <v>0</v>
      </c>
      <c r="K401" s="217" t="s">
        <v>19</v>
      </c>
      <c r="L401" s="47"/>
      <c r="M401" s="222" t="s">
        <v>19</v>
      </c>
      <c r="N401" s="223" t="s">
        <v>46</v>
      </c>
      <c r="O401" s="87"/>
      <c r="P401" s="224">
        <f>O401*H401</f>
        <v>0</v>
      </c>
      <c r="Q401" s="224">
        <v>0</v>
      </c>
      <c r="R401" s="224">
        <f>Q401*H401</f>
        <v>0</v>
      </c>
      <c r="S401" s="224">
        <v>0</v>
      </c>
      <c r="T401" s="225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26" t="s">
        <v>533</v>
      </c>
      <c r="AT401" s="226" t="s">
        <v>153</v>
      </c>
      <c r="AU401" s="226" t="s">
        <v>167</v>
      </c>
      <c r="AY401" s="20" t="s">
        <v>151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20" t="s">
        <v>83</v>
      </c>
      <c r="BK401" s="227">
        <f>ROUND(I401*H401,2)</f>
        <v>0</v>
      </c>
      <c r="BL401" s="20" t="s">
        <v>533</v>
      </c>
      <c r="BM401" s="226" t="s">
        <v>2317</v>
      </c>
    </row>
    <row r="402" s="2" customFormat="1" ht="16.5" customHeight="1">
      <c r="A402" s="41"/>
      <c r="B402" s="42"/>
      <c r="C402" s="215" t="s">
        <v>2318</v>
      </c>
      <c r="D402" s="215" t="s">
        <v>153</v>
      </c>
      <c r="E402" s="216" t="s">
        <v>2319</v>
      </c>
      <c r="F402" s="217" t="s">
        <v>1889</v>
      </c>
      <c r="G402" s="218" t="s">
        <v>1637</v>
      </c>
      <c r="H402" s="219">
        <v>1</v>
      </c>
      <c r="I402" s="220"/>
      <c r="J402" s="221">
        <f>ROUND(I402*H402,2)</f>
        <v>0</v>
      </c>
      <c r="K402" s="217" t="s">
        <v>19</v>
      </c>
      <c r="L402" s="47"/>
      <c r="M402" s="222" t="s">
        <v>19</v>
      </c>
      <c r="N402" s="223" t="s">
        <v>46</v>
      </c>
      <c r="O402" s="87"/>
      <c r="P402" s="224">
        <f>O402*H402</f>
        <v>0</v>
      </c>
      <c r="Q402" s="224">
        <v>0</v>
      </c>
      <c r="R402" s="224">
        <f>Q402*H402</f>
        <v>0</v>
      </c>
      <c r="S402" s="224">
        <v>0</v>
      </c>
      <c r="T402" s="225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26" t="s">
        <v>533</v>
      </c>
      <c r="AT402" s="226" t="s">
        <v>153</v>
      </c>
      <c r="AU402" s="226" t="s">
        <v>167</v>
      </c>
      <c r="AY402" s="20" t="s">
        <v>151</v>
      </c>
      <c r="BE402" s="227">
        <f>IF(N402="základní",J402,0)</f>
        <v>0</v>
      </c>
      <c r="BF402" s="227">
        <f>IF(N402="snížená",J402,0)</f>
        <v>0</v>
      </c>
      <c r="BG402" s="227">
        <f>IF(N402="zákl. přenesená",J402,0)</f>
        <v>0</v>
      </c>
      <c r="BH402" s="227">
        <f>IF(N402="sníž. přenesená",J402,0)</f>
        <v>0</v>
      </c>
      <c r="BI402" s="227">
        <f>IF(N402="nulová",J402,0)</f>
        <v>0</v>
      </c>
      <c r="BJ402" s="20" t="s">
        <v>83</v>
      </c>
      <c r="BK402" s="227">
        <f>ROUND(I402*H402,2)</f>
        <v>0</v>
      </c>
      <c r="BL402" s="20" t="s">
        <v>533</v>
      </c>
      <c r="BM402" s="226" t="s">
        <v>2320</v>
      </c>
    </row>
    <row r="403" s="2" customFormat="1" ht="21.75" customHeight="1">
      <c r="A403" s="41"/>
      <c r="B403" s="42"/>
      <c r="C403" s="215" t="s">
        <v>1955</v>
      </c>
      <c r="D403" s="215" t="s">
        <v>153</v>
      </c>
      <c r="E403" s="216" t="s">
        <v>2321</v>
      </c>
      <c r="F403" s="217" t="s">
        <v>1892</v>
      </c>
      <c r="G403" s="218" t="s">
        <v>1637</v>
      </c>
      <c r="H403" s="219">
        <v>2</v>
      </c>
      <c r="I403" s="220"/>
      <c r="J403" s="221">
        <f>ROUND(I403*H403,2)</f>
        <v>0</v>
      </c>
      <c r="K403" s="217" t="s">
        <v>19</v>
      </c>
      <c r="L403" s="47"/>
      <c r="M403" s="222" t="s">
        <v>19</v>
      </c>
      <c r="N403" s="223" t="s">
        <v>46</v>
      </c>
      <c r="O403" s="87"/>
      <c r="P403" s="224">
        <f>O403*H403</f>
        <v>0</v>
      </c>
      <c r="Q403" s="224">
        <v>0</v>
      </c>
      <c r="R403" s="224">
        <f>Q403*H403</f>
        <v>0</v>
      </c>
      <c r="S403" s="224">
        <v>0</v>
      </c>
      <c r="T403" s="225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26" t="s">
        <v>533</v>
      </c>
      <c r="AT403" s="226" t="s">
        <v>153</v>
      </c>
      <c r="AU403" s="226" t="s">
        <v>167</v>
      </c>
      <c r="AY403" s="20" t="s">
        <v>151</v>
      </c>
      <c r="BE403" s="227">
        <f>IF(N403="základní",J403,0)</f>
        <v>0</v>
      </c>
      <c r="BF403" s="227">
        <f>IF(N403="snížená",J403,0)</f>
        <v>0</v>
      </c>
      <c r="BG403" s="227">
        <f>IF(N403="zákl. přenesená",J403,0)</f>
        <v>0</v>
      </c>
      <c r="BH403" s="227">
        <f>IF(N403="sníž. přenesená",J403,0)</f>
        <v>0</v>
      </c>
      <c r="BI403" s="227">
        <f>IF(N403="nulová",J403,0)</f>
        <v>0</v>
      </c>
      <c r="BJ403" s="20" t="s">
        <v>83</v>
      </c>
      <c r="BK403" s="227">
        <f>ROUND(I403*H403,2)</f>
        <v>0</v>
      </c>
      <c r="BL403" s="20" t="s">
        <v>533</v>
      </c>
      <c r="BM403" s="226" t="s">
        <v>2322</v>
      </c>
    </row>
    <row r="404" s="2" customFormat="1" ht="16.5" customHeight="1">
      <c r="A404" s="41"/>
      <c r="B404" s="42"/>
      <c r="C404" s="215" t="s">
        <v>2323</v>
      </c>
      <c r="D404" s="215" t="s">
        <v>153</v>
      </c>
      <c r="E404" s="216" t="s">
        <v>2324</v>
      </c>
      <c r="F404" s="217" t="s">
        <v>1895</v>
      </c>
      <c r="G404" s="218" t="s">
        <v>1637</v>
      </c>
      <c r="H404" s="219">
        <v>2</v>
      </c>
      <c r="I404" s="220"/>
      <c r="J404" s="221">
        <f>ROUND(I404*H404,2)</f>
        <v>0</v>
      </c>
      <c r="K404" s="217" t="s">
        <v>19</v>
      </c>
      <c r="L404" s="47"/>
      <c r="M404" s="222" t="s">
        <v>19</v>
      </c>
      <c r="N404" s="223" t="s">
        <v>46</v>
      </c>
      <c r="O404" s="87"/>
      <c r="P404" s="224">
        <f>O404*H404</f>
        <v>0</v>
      </c>
      <c r="Q404" s="224">
        <v>0</v>
      </c>
      <c r="R404" s="224">
        <f>Q404*H404</f>
        <v>0</v>
      </c>
      <c r="S404" s="224">
        <v>0</v>
      </c>
      <c r="T404" s="225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26" t="s">
        <v>533</v>
      </c>
      <c r="AT404" s="226" t="s">
        <v>153</v>
      </c>
      <c r="AU404" s="226" t="s">
        <v>167</v>
      </c>
      <c r="AY404" s="20" t="s">
        <v>151</v>
      </c>
      <c r="BE404" s="227">
        <f>IF(N404="základní",J404,0)</f>
        <v>0</v>
      </c>
      <c r="BF404" s="227">
        <f>IF(N404="snížená",J404,0)</f>
        <v>0</v>
      </c>
      <c r="BG404" s="227">
        <f>IF(N404="zákl. přenesená",J404,0)</f>
        <v>0</v>
      </c>
      <c r="BH404" s="227">
        <f>IF(N404="sníž. přenesená",J404,0)</f>
        <v>0</v>
      </c>
      <c r="BI404" s="227">
        <f>IF(N404="nulová",J404,0)</f>
        <v>0</v>
      </c>
      <c r="BJ404" s="20" t="s">
        <v>83</v>
      </c>
      <c r="BK404" s="227">
        <f>ROUND(I404*H404,2)</f>
        <v>0</v>
      </c>
      <c r="BL404" s="20" t="s">
        <v>533</v>
      </c>
      <c r="BM404" s="226" t="s">
        <v>2325</v>
      </c>
    </row>
    <row r="405" s="2" customFormat="1" ht="16.5" customHeight="1">
      <c r="A405" s="41"/>
      <c r="B405" s="42"/>
      <c r="C405" s="215" t="s">
        <v>1958</v>
      </c>
      <c r="D405" s="215" t="s">
        <v>153</v>
      </c>
      <c r="E405" s="216" t="s">
        <v>2326</v>
      </c>
      <c r="F405" s="217" t="s">
        <v>1898</v>
      </c>
      <c r="G405" s="218" t="s">
        <v>170</v>
      </c>
      <c r="H405" s="219">
        <v>5</v>
      </c>
      <c r="I405" s="220"/>
      <c r="J405" s="221">
        <f>ROUND(I405*H405,2)</f>
        <v>0</v>
      </c>
      <c r="K405" s="217" t="s">
        <v>19</v>
      </c>
      <c r="L405" s="47"/>
      <c r="M405" s="222" t="s">
        <v>19</v>
      </c>
      <c r="N405" s="223" t="s">
        <v>46</v>
      </c>
      <c r="O405" s="87"/>
      <c r="P405" s="224">
        <f>O405*H405</f>
        <v>0</v>
      </c>
      <c r="Q405" s="224">
        <v>0</v>
      </c>
      <c r="R405" s="224">
        <f>Q405*H405</f>
        <v>0</v>
      </c>
      <c r="S405" s="224">
        <v>0</v>
      </c>
      <c r="T405" s="225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26" t="s">
        <v>533</v>
      </c>
      <c r="AT405" s="226" t="s">
        <v>153</v>
      </c>
      <c r="AU405" s="226" t="s">
        <v>167</v>
      </c>
      <c r="AY405" s="20" t="s">
        <v>151</v>
      </c>
      <c r="BE405" s="227">
        <f>IF(N405="základní",J405,0)</f>
        <v>0</v>
      </c>
      <c r="BF405" s="227">
        <f>IF(N405="snížená",J405,0)</f>
        <v>0</v>
      </c>
      <c r="BG405" s="227">
        <f>IF(N405="zákl. přenesená",J405,0)</f>
        <v>0</v>
      </c>
      <c r="BH405" s="227">
        <f>IF(N405="sníž. přenesená",J405,0)</f>
        <v>0</v>
      </c>
      <c r="BI405" s="227">
        <f>IF(N405="nulová",J405,0)</f>
        <v>0</v>
      </c>
      <c r="BJ405" s="20" t="s">
        <v>83</v>
      </c>
      <c r="BK405" s="227">
        <f>ROUND(I405*H405,2)</f>
        <v>0</v>
      </c>
      <c r="BL405" s="20" t="s">
        <v>533</v>
      </c>
      <c r="BM405" s="226" t="s">
        <v>2327</v>
      </c>
    </row>
    <row r="406" s="2" customFormat="1" ht="16.5" customHeight="1">
      <c r="A406" s="41"/>
      <c r="B406" s="42"/>
      <c r="C406" s="215" t="s">
        <v>2328</v>
      </c>
      <c r="D406" s="215" t="s">
        <v>153</v>
      </c>
      <c r="E406" s="216" t="s">
        <v>2329</v>
      </c>
      <c r="F406" s="217" t="s">
        <v>1901</v>
      </c>
      <c r="G406" s="218" t="s">
        <v>1637</v>
      </c>
      <c r="H406" s="219">
        <v>2</v>
      </c>
      <c r="I406" s="220"/>
      <c r="J406" s="221">
        <f>ROUND(I406*H406,2)</f>
        <v>0</v>
      </c>
      <c r="K406" s="217" t="s">
        <v>19</v>
      </c>
      <c r="L406" s="47"/>
      <c r="M406" s="222" t="s">
        <v>19</v>
      </c>
      <c r="N406" s="223" t="s">
        <v>46</v>
      </c>
      <c r="O406" s="87"/>
      <c r="P406" s="224">
        <f>O406*H406</f>
        <v>0</v>
      </c>
      <c r="Q406" s="224">
        <v>0</v>
      </c>
      <c r="R406" s="224">
        <f>Q406*H406</f>
        <v>0</v>
      </c>
      <c r="S406" s="224">
        <v>0</v>
      </c>
      <c r="T406" s="225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26" t="s">
        <v>533</v>
      </c>
      <c r="AT406" s="226" t="s">
        <v>153</v>
      </c>
      <c r="AU406" s="226" t="s">
        <v>167</v>
      </c>
      <c r="AY406" s="20" t="s">
        <v>151</v>
      </c>
      <c r="BE406" s="227">
        <f>IF(N406="základní",J406,0)</f>
        <v>0</v>
      </c>
      <c r="BF406" s="227">
        <f>IF(N406="snížená",J406,0)</f>
        <v>0</v>
      </c>
      <c r="BG406" s="227">
        <f>IF(N406="zákl. přenesená",J406,0)</f>
        <v>0</v>
      </c>
      <c r="BH406" s="227">
        <f>IF(N406="sníž. přenesená",J406,0)</f>
        <v>0</v>
      </c>
      <c r="BI406" s="227">
        <f>IF(N406="nulová",J406,0)</f>
        <v>0</v>
      </c>
      <c r="BJ406" s="20" t="s">
        <v>83</v>
      </c>
      <c r="BK406" s="227">
        <f>ROUND(I406*H406,2)</f>
        <v>0</v>
      </c>
      <c r="BL406" s="20" t="s">
        <v>533</v>
      </c>
      <c r="BM406" s="226" t="s">
        <v>2330</v>
      </c>
    </row>
    <row r="407" s="2" customFormat="1" ht="16.5" customHeight="1">
      <c r="A407" s="41"/>
      <c r="B407" s="42"/>
      <c r="C407" s="215" t="s">
        <v>1960</v>
      </c>
      <c r="D407" s="215" t="s">
        <v>153</v>
      </c>
      <c r="E407" s="216" t="s">
        <v>2331</v>
      </c>
      <c r="F407" s="217" t="s">
        <v>1904</v>
      </c>
      <c r="G407" s="218" t="s">
        <v>1637</v>
      </c>
      <c r="H407" s="219">
        <v>1</v>
      </c>
      <c r="I407" s="220"/>
      <c r="J407" s="221">
        <f>ROUND(I407*H407,2)</f>
        <v>0</v>
      </c>
      <c r="K407" s="217" t="s">
        <v>19</v>
      </c>
      <c r="L407" s="47"/>
      <c r="M407" s="222" t="s">
        <v>19</v>
      </c>
      <c r="N407" s="223" t="s">
        <v>46</v>
      </c>
      <c r="O407" s="87"/>
      <c r="P407" s="224">
        <f>O407*H407</f>
        <v>0</v>
      </c>
      <c r="Q407" s="224">
        <v>0</v>
      </c>
      <c r="R407" s="224">
        <f>Q407*H407</f>
        <v>0</v>
      </c>
      <c r="S407" s="224">
        <v>0</v>
      </c>
      <c r="T407" s="225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26" t="s">
        <v>533</v>
      </c>
      <c r="AT407" s="226" t="s">
        <v>153</v>
      </c>
      <c r="AU407" s="226" t="s">
        <v>167</v>
      </c>
      <c r="AY407" s="20" t="s">
        <v>151</v>
      </c>
      <c r="BE407" s="227">
        <f>IF(N407="základní",J407,0)</f>
        <v>0</v>
      </c>
      <c r="BF407" s="227">
        <f>IF(N407="snížená",J407,0)</f>
        <v>0</v>
      </c>
      <c r="BG407" s="227">
        <f>IF(N407="zákl. přenesená",J407,0)</f>
        <v>0</v>
      </c>
      <c r="BH407" s="227">
        <f>IF(N407="sníž. přenesená",J407,0)</f>
        <v>0</v>
      </c>
      <c r="BI407" s="227">
        <f>IF(N407="nulová",J407,0)</f>
        <v>0</v>
      </c>
      <c r="BJ407" s="20" t="s">
        <v>83</v>
      </c>
      <c r="BK407" s="227">
        <f>ROUND(I407*H407,2)</f>
        <v>0</v>
      </c>
      <c r="BL407" s="20" t="s">
        <v>533</v>
      </c>
      <c r="BM407" s="226" t="s">
        <v>2332</v>
      </c>
    </row>
    <row r="408" s="16" customFormat="1" ht="20.88" customHeight="1">
      <c r="A408" s="16"/>
      <c r="B408" s="282"/>
      <c r="C408" s="283"/>
      <c r="D408" s="284" t="s">
        <v>74</v>
      </c>
      <c r="E408" s="284" t="s">
        <v>2333</v>
      </c>
      <c r="F408" s="284" t="s">
        <v>1907</v>
      </c>
      <c r="G408" s="283"/>
      <c r="H408" s="283"/>
      <c r="I408" s="285"/>
      <c r="J408" s="286">
        <f>BK408</f>
        <v>0</v>
      </c>
      <c r="K408" s="283"/>
      <c r="L408" s="287"/>
      <c r="M408" s="288"/>
      <c r="N408" s="289"/>
      <c r="O408" s="289"/>
      <c r="P408" s="290">
        <f>SUM(P409:P414)</f>
        <v>0</v>
      </c>
      <c r="Q408" s="289"/>
      <c r="R408" s="290">
        <f>SUM(R409:R414)</f>
        <v>0</v>
      </c>
      <c r="S408" s="289"/>
      <c r="T408" s="291">
        <f>SUM(T409:T414)</f>
        <v>0</v>
      </c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R408" s="292" t="s">
        <v>83</v>
      </c>
      <c r="AT408" s="293" t="s">
        <v>74</v>
      </c>
      <c r="AU408" s="293" t="s">
        <v>167</v>
      </c>
      <c r="AY408" s="292" t="s">
        <v>151</v>
      </c>
      <c r="BK408" s="294">
        <f>SUM(BK409:BK414)</f>
        <v>0</v>
      </c>
    </row>
    <row r="409" s="2" customFormat="1" ht="16.5" customHeight="1">
      <c r="A409" s="41"/>
      <c r="B409" s="42"/>
      <c r="C409" s="215" t="s">
        <v>2334</v>
      </c>
      <c r="D409" s="215" t="s">
        <v>153</v>
      </c>
      <c r="E409" s="216" t="s">
        <v>2335</v>
      </c>
      <c r="F409" s="217" t="s">
        <v>1909</v>
      </c>
      <c r="G409" s="218" t="s">
        <v>170</v>
      </c>
      <c r="H409" s="219">
        <v>20</v>
      </c>
      <c r="I409" s="220"/>
      <c r="J409" s="221">
        <f>ROUND(I409*H409,2)</f>
        <v>0</v>
      </c>
      <c r="K409" s="217" t="s">
        <v>19</v>
      </c>
      <c r="L409" s="47"/>
      <c r="M409" s="222" t="s">
        <v>19</v>
      </c>
      <c r="N409" s="223" t="s">
        <v>46</v>
      </c>
      <c r="O409" s="87"/>
      <c r="P409" s="224">
        <f>O409*H409</f>
        <v>0</v>
      </c>
      <c r="Q409" s="224">
        <v>0</v>
      </c>
      <c r="R409" s="224">
        <f>Q409*H409</f>
        <v>0</v>
      </c>
      <c r="S409" s="224">
        <v>0</v>
      </c>
      <c r="T409" s="225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26" t="s">
        <v>533</v>
      </c>
      <c r="AT409" s="226" t="s">
        <v>153</v>
      </c>
      <c r="AU409" s="226" t="s">
        <v>158</v>
      </c>
      <c r="AY409" s="20" t="s">
        <v>151</v>
      </c>
      <c r="BE409" s="227">
        <f>IF(N409="základní",J409,0)</f>
        <v>0</v>
      </c>
      <c r="BF409" s="227">
        <f>IF(N409="snížená",J409,0)</f>
        <v>0</v>
      </c>
      <c r="BG409" s="227">
        <f>IF(N409="zákl. přenesená",J409,0)</f>
        <v>0</v>
      </c>
      <c r="BH409" s="227">
        <f>IF(N409="sníž. přenesená",J409,0)</f>
        <v>0</v>
      </c>
      <c r="BI409" s="227">
        <f>IF(N409="nulová",J409,0)</f>
        <v>0</v>
      </c>
      <c r="BJ409" s="20" t="s">
        <v>83</v>
      </c>
      <c r="BK409" s="227">
        <f>ROUND(I409*H409,2)</f>
        <v>0</v>
      </c>
      <c r="BL409" s="20" t="s">
        <v>533</v>
      </c>
      <c r="BM409" s="226" t="s">
        <v>2336</v>
      </c>
    </row>
    <row r="410" s="2" customFormat="1" ht="24.15" customHeight="1">
      <c r="A410" s="41"/>
      <c r="B410" s="42"/>
      <c r="C410" s="215" t="s">
        <v>2018</v>
      </c>
      <c r="D410" s="215" t="s">
        <v>153</v>
      </c>
      <c r="E410" s="216" t="s">
        <v>2337</v>
      </c>
      <c r="F410" s="217" t="s">
        <v>2159</v>
      </c>
      <c r="G410" s="218" t="s">
        <v>170</v>
      </c>
      <c r="H410" s="219">
        <v>30</v>
      </c>
      <c r="I410" s="220"/>
      <c r="J410" s="221">
        <f>ROUND(I410*H410,2)</f>
        <v>0</v>
      </c>
      <c r="K410" s="217" t="s">
        <v>19</v>
      </c>
      <c r="L410" s="47"/>
      <c r="M410" s="222" t="s">
        <v>19</v>
      </c>
      <c r="N410" s="223" t="s">
        <v>46</v>
      </c>
      <c r="O410" s="87"/>
      <c r="P410" s="224">
        <f>O410*H410</f>
        <v>0</v>
      </c>
      <c r="Q410" s="224">
        <v>0</v>
      </c>
      <c r="R410" s="224">
        <f>Q410*H410</f>
        <v>0</v>
      </c>
      <c r="S410" s="224">
        <v>0</v>
      </c>
      <c r="T410" s="225">
        <f>S410*H410</f>
        <v>0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26" t="s">
        <v>533</v>
      </c>
      <c r="AT410" s="226" t="s">
        <v>153</v>
      </c>
      <c r="AU410" s="226" t="s">
        <v>158</v>
      </c>
      <c r="AY410" s="20" t="s">
        <v>151</v>
      </c>
      <c r="BE410" s="227">
        <f>IF(N410="základní",J410,0)</f>
        <v>0</v>
      </c>
      <c r="BF410" s="227">
        <f>IF(N410="snížená",J410,0)</f>
        <v>0</v>
      </c>
      <c r="BG410" s="227">
        <f>IF(N410="zákl. přenesená",J410,0)</f>
        <v>0</v>
      </c>
      <c r="BH410" s="227">
        <f>IF(N410="sníž. přenesená",J410,0)</f>
        <v>0</v>
      </c>
      <c r="BI410" s="227">
        <f>IF(N410="nulová",J410,0)</f>
        <v>0</v>
      </c>
      <c r="BJ410" s="20" t="s">
        <v>83</v>
      </c>
      <c r="BK410" s="227">
        <f>ROUND(I410*H410,2)</f>
        <v>0</v>
      </c>
      <c r="BL410" s="20" t="s">
        <v>533</v>
      </c>
      <c r="BM410" s="226" t="s">
        <v>2338</v>
      </c>
    </row>
    <row r="411" s="2" customFormat="1" ht="16.5" customHeight="1">
      <c r="A411" s="41"/>
      <c r="B411" s="42"/>
      <c r="C411" s="215" t="s">
        <v>2339</v>
      </c>
      <c r="D411" s="215" t="s">
        <v>153</v>
      </c>
      <c r="E411" s="216" t="s">
        <v>2340</v>
      </c>
      <c r="F411" s="217" t="s">
        <v>1649</v>
      </c>
      <c r="G411" s="218" t="s">
        <v>170</v>
      </c>
      <c r="H411" s="219">
        <v>28</v>
      </c>
      <c r="I411" s="220"/>
      <c r="J411" s="221">
        <f>ROUND(I411*H411,2)</f>
        <v>0</v>
      </c>
      <c r="K411" s="217" t="s">
        <v>19</v>
      </c>
      <c r="L411" s="47"/>
      <c r="M411" s="222" t="s">
        <v>19</v>
      </c>
      <c r="N411" s="223" t="s">
        <v>46</v>
      </c>
      <c r="O411" s="87"/>
      <c r="P411" s="224">
        <f>O411*H411</f>
        <v>0</v>
      </c>
      <c r="Q411" s="224">
        <v>0</v>
      </c>
      <c r="R411" s="224">
        <f>Q411*H411</f>
        <v>0</v>
      </c>
      <c r="S411" s="224">
        <v>0</v>
      </c>
      <c r="T411" s="225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26" t="s">
        <v>533</v>
      </c>
      <c r="AT411" s="226" t="s">
        <v>153</v>
      </c>
      <c r="AU411" s="226" t="s">
        <v>158</v>
      </c>
      <c r="AY411" s="20" t="s">
        <v>151</v>
      </c>
      <c r="BE411" s="227">
        <f>IF(N411="základní",J411,0)</f>
        <v>0</v>
      </c>
      <c r="BF411" s="227">
        <f>IF(N411="snížená",J411,0)</f>
        <v>0</v>
      </c>
      <c r="BG411" s="227">
        <f>IF(N411="zákl. přenesená",J411,0)</f>
        <v>0</v>
      </c>
      <c r="BH411" s="227">
        <f>IF(N411="sníž. přenesená",J411,0)</f>
        <v>0</v>
      </c>
      <c r="BI411" s="227">
        <f>IF(N411="nulová",J411,0)</f>
        <v>0</v>
      </c>
      <c r="BJ411" s="20" t="s">
        <v>83</v>
      </c>
      <c r="BK411" s="227">
        <f>ROUND(I411*H411,2)</f>
        <v>0</v>
      </c>
      <c r="BL411" s="20" t="s">
        <v>533</v>
      </c>
      <c r="BM411" s="226" t="s">
        <v>2341</v>
      </c>
    </row>
    <row r="412" s="2" customFormat="1" ht="16.5" customHeight="1">
      <c r="A412" s="41"/>
      <c r="B412" s="42"/>
      <c r="C412" s="215" t="s">
        <v>2021</v>
      </c>
      <c r="D412" s="215" t="s">
        <v>153</v>
      </c>
      <c r="E412" s="216" t="s">
        <v>2342</v>
      </c>
      <c r="F412" s="217" t="s">
        <v>1923</v>
      </c>
      <c r="G412" s="218" t="s">
        <v>1637</v>
      </c>
      <c r="H412" s="219">
        <v>1</v>
      </c>
      <c r="I412" s="220"/>
      <c r="J412" s="221">
        <f>ROUND(I412*H412,2)</f>
        <v>0</v>
      </c>
      <c r="K412" s="217" t="s">
        <v>19</v>
      </c>
      <c r="L412" s="47"/>
      <c r="M412" s="222" t="s">
        <v>19</v>
      </c>
      <c r="N412" s="223" t="s">
        <v>46</v>
      </c>
      <c r="O412" s="87"/>
      <c r="P412" s="224">
        <f>O412*H412</f>
        <v>0</v>
      </c>
      <c r="Q412" s="224">
        <v>0</v>
      </c>
      <c r="R412" s="224">
        <f>Q412*H412</f>
        <v>0</v>
      </c>
      <c r="S412" s="224">
        <v>0</v>
      </c>
      <c r="T412" s="225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26" t="s">
        <v>533</v>
      </c>
      <c r="AT412" s="226" t="s">
        <v>153</v>
      </c>
      <c r="AU412" s="226" t="s">
        <v>158</v>
      </c>
      <c r="AY412" s="20" t="s">
        <v>151</v>
      </c>
      <c r="BE412" s="227">
        <f>IF(N412="základní",J412,0)</f>
        <v>0</v>
      </c>
      <c r="BF412" s="227">
        <f>IF(N412="snížená",J412,0)</f>
        <v>0</v>
      </c>
      <c r="BG412" s="227">
        <f>IF(N412="zákl. přenesená",J412,0)</f>
        <v>0</v>
      </c>
      <c r="BH412" s="227">
        <f>IF(N412="sníž. přenesená",J412,0)</f>
        <v>0</v>
      </c>
      <c r="BI412" s="227">
        <f>IF(N412="nulová",J412,0)</f>
        <v>0</v>
      </c>
      <c r="BJ412" s="20" t="s">
        <v>83</v>
      </c>
      <c r="BK412" s="227">
        <f>ROUND(I412*H412,2)</f>
        <v>0</v>
      </c>
      <c r="BL412" s="20" t="s">
        <v>533</v>
      </c>
      <c r="BM412" s="226" t="s">
        <v>2343</v>
      </c>
    </row>
    <row r="413" s="2" customFormat="1" ht="16.5" customHeight="1">
      <c r="A413" s="41"/>
      <c r="B413" s="42"/>
      <c r="C413" s="215" t="s">
        <v>2344</v>
      </c>
      <c r="D413" s="215" t="s">
        <v>153</v>
      </c>
      <c r="E413" s="216" t="s">
        <v>2345</v>
      </c>
      <c r="F413" s="217" t="s">
        <v>1926</v>
      </c>
      <c r="G413" s="218" t="s">
        <v>1637</v>
      </c>
      <c r="H413" s="219">
        <v>5</v>
      </c>
      <c r="I413" s="220"/>
      <c r="J413" s="221">
        <f>ROUND(I413*H413,2)</f>
        <v>0</v>
      </c>
      <c r="K413" s="217" t="s">
        <v>19</v>
      </c>
      <c r="L413" s="47"/>
      <c r="M413" s="222" t="s">
        <v>19</v>
      </c>
      <c r="N413" s="223" t="s">
        <v>46</v>
      </c>
      <c r="O413" s="87"/>
      <c r="P413" s="224">
        <f>O413*H413</f>
        <v>0</v>
      </c>
      <c r="Q413" s="224">
        <v>0</v>
      </c>
      <c r="R413" s="224">
        <f>Q413*H413</f>
        <v>0</v>
      </c>
      <c r="S413" s="224">
        <v>0</v>
      </c>
      <c r="T413" s="225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26" t="s">
        <v>533</v>
      </c>
      <c r="AT413" s="226" t="s">
        <v>153</v>
      </c>
      <c r="AU413" s="226" t="s">
        <v>158</v>
      </c>
      <c r="AY413" s="20" t="s">
        <v>151</v>
      </c>
      <c r="BE413" s="227">
        <f>IF(N413="základní",J413,0)</f>
        <v>0</v>
      </c>
      <c r="BF413" s="227">
        <f>IF(N413="snížená",J413,0)</f>
        <v>0</v>
      </c>
      <c r="BG413" s="227">
        <f>IF(N413="zákl. přenesená",J413,0)</f>
        <v>0</v>
      </c>
      <c r="BH413" s="227">
        <f>IF(N413="sníž. přenesená",J413,0)</f>
        <v>0</v>
      </c>
      <c r="BI413" s="227">
        <f>IF(N413="nulová",J413,0)</f>
        <v>0</v>
      </c>
      <c r="BJ413" s="20" t="s">
        <v>83</v>
      </c>
      <c r="BK413" s="227">
        <f>ROUND(I413*H413,2)</f>
        <v>0</v>
      </c>
      <c r="BL413" s="20" t="s">
        <v>533</v>
      </c>
      <c r="BM413" s="226" t="s">
        <v>2346</v>
      </c>
    </row>
    <row r="414" s="2" customFormat="1" ht="16.5" customHeight="1">
      <c r="A414" s="41"/>
      <c r="B414" s="42"/>
      <c r="C414" s="215" t="s">
        <v>2023</v>
      </c>
      <c r="D414" s="215" t="s">
        <v>153</v>
      </c>
      <c r="E414" s="216" t="s">
        <v>2347</v>
      </c>
      <c r="F414" s="217" t="s">
        <v>1929</v>
      </c>
      <c r="G414" s="218" t="s">
        <v>1637</v>
      </c>
      <c r="H414" s="219">
        <v>5</v>
      </c>
      <c r="I414" s="220"/>
      <c r="J414" s="221">
        <f>ROUND(I414*H414,2)</f>
        <v>0</v>
      </c>
      <c r="K414" s="217" t="s">
        <v>19</v>
      </c>
      <c r="L414" s="47"/>
      <c r="M414" s="222" t="s">
        <v>19</v>
      </c>
      <c r="N414" s="223" t="s">
        <v>46</v>
      </c>
      <c r="O414" s="87"/>
      <c r="P414" s="224">
        <f>O414*H414</f>
        <v>0</v>
      </c>
      <c r="Q414" s="224">
        <v>0</v>
      </c>
      <c r="R414" s="224">
        <f>Q414*H414</f>
        <v>0</v>
      </c>
      <c r="S414" s="224">
        <v>0</v>
      </c>
      <c r="T414" s="225">
        <f>S414*H414</f>
        <v>0</v>
      </c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R414" s="226" t="s">
        <v>533</v>
      </c>
      <c r="AT414" s="226" t="s">
        <v>153</v>
      </c>
      <c r="AU414" s="226" t="s">
        <v>158</v>
      </c>
      <c r="AY414" s="20" t="s">
        <v>151</v>
      </c>
      <c r="BE414" s="227">
        <f>IF(N414="základní",J414,0)</f>
        <v>0</v>
      </c>
      <c r="BF414" s="227">
        <f>IF(N414="snížená",J414,0)</f>
        <v>0</v>
      </c>
      <c r="BG414" s="227">
        <f>IF(N414="zákl. přenesená",J414,0)</f>
        <v>0</v>
      </c>
      <c r="BH414" s="227">
        <f>IF(N414="sníž. přenesená",J414,0)</f>
        <v>0</v>
      </c>
      <c r="BI414" s="227">
        <f>IF(N414="nulová",J414,0)</f>
        <v>0</v>
      </c>
      <c r="BJ414" s="20" t="s">
        <v>83</v>
      </c>
      <c r="BK414" s="227">
        <f>ROUND(I414*H414,2)</f>
        <v>0</v>
      </c>
      <c r="BL414" s="20" t="s">
        <v>533</v>
      </c>
      <c r="BM414" s="226" t="s">
        <v>2348</v>
      </c>
    </row>
    <row r="415" s="12" customFormat="1" ht="20.88" customHeight="1">
      <c r="A415" s="12"/>
      <c r="B415" s="199"/>
      <c r="C415" s="200"/>
      <c r="D415" s="201" t="s">
        <v>74</v>
      </c>
      <c r="E415" s="213" t="s">
        <v>2349</v>
      </c>
      <c r="F415" s="213" t="s">
        <v>2350</v>
      </c>
      <c r="G415" s="200"/>
      <c r="H415" s="200"/>
      <c r="I415" s="203"/>
      <c r="J415" s="214">
        <f>BK415</f>
        <v>0</v>
      </c>
      <c r="K415" s="200"/>
      <c r="L415" s="205"/>
      <c r="M415" s="206"/>
      <c r="N415" s="207"/>
      <c r="O415" s="207"/>
      <c r="P415" s="208">
        <f>SUM(P416:P424)</f>
        <v>0</v>
      </c>
      <c r="Q415" s="207"/>
      <c r="R415" s="208">
        <f>SUM(R416:R424)</f>
        <v>0</v>
      </c>
      <c r="S415" s="207"/>
      <c r="T415" s="209">
        <f>SUM(T416:T424)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10" t="s">
        <v>83</v>
      </c>
      <c r="AT415" s="211" t="s">
        <v>74</v>
      </c>
      <c r="AU415" s="211" t="s">
        <v>85</v>
      </c>
      <c r="AY415" s="210" t="s">
        <v>151</v>
      </c>
      <c r="BK415" s="212">
        <f>SUM(BK416:BK424)</f>
        <v>0</v>
      </c>
    </row>
    <row r="416" s="2" customFormat="1" ht="16.5" customHeight="1">
      <c r="A416" s="41"/>
      <c r="B416" s="42"/>
      <c r="C416" s="215" t="s">
        <v>2351</v>
      </c>
      <c r="D416" s="215" t="s">
        <v>153</v>
      </c>
      <c r="E416" s="216" t="s">
        <v>2352</v>
      </c>
      <c r="F416" s="217" t="s">
        <v>1934</v>
      </c>
      <c r="G416" s="218" t="s">
        <v>1935</v>
      </c>
      <c r="H416" s="219">
        <v>12</v>
      </c>
      <c r="I416" s="220"/>
      <c r="J416" s="221">
        <f>ROUND(I416*H416,2)</f>
        <v>0</v>
      </c>
      <c r="K416" s="217" t="s">
        <v>19</v>
      </c>
      <c r="L416" s="47"/>
      <c r="M416" s="222" t="s">
        <v>19</v>
      </c>
      <c r="N416" s="223" t="s">
        <v>46</v>
      </c>
      <c r="O416" s="87"/>
      <c r="P416" s="224">
        <f>O416*H416</f>
        <v>0</v>
      </c>
      <c r="Q416" s="224">
        <v>0</v>
      </c>
      <c r="R416" s="224">
        <f>Q416*H416</f>
        <v>0</v>
      </c>
      <c r="S416" s="224">
        <v>0</v>
      </c>
      <c r="T416" s="225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26" t="s">
        <v>533</v>
      </c>
      <c r="AT416" s="226" t="s">
        <v>153</v>
      </c>
      <c r="AU416" s="226" t="s">
        <v>167</v>
      </c>
      <c r="AY416" s="20" t="s">
        <v>151</v>
      </c>
      <c r="BE416" s="227">
        <f>IF(N416="základní",J416,0)</f>
        <v>0</v>
      </c>
      <c r="BF416" s="227">
        <f>IF(N416="snížená",J416,0)</f>
        <v>0</v>
      </c>
      <c r="BG416" s="227">
        <f>IF(N416="zákl. přenesená",J416,0)</f>
        <v>0</v>
      </c>
      <c r="BH416" s="227">
        <f>IF(N416="sníž. přenesená",J416,0)</f>
        <v>0</v>
      </c>
      <c r="BI416" s="227">
        <f>IF(N416="nulová",J416,0)</f>
        <v>0</v>
      </c>
      <c r="BJ416" s="20" t="s">
        <v>83</v>
      </c>
      <c r="BK416" s="227">
        <f>ROUND(I416*H416,2)</f>
        <v>0</v>
      </c>
      <c r="BL416" s="20" t="s">
        <v>533</v>
      </c>
      <c r="BM416" s="226" t="s">
        <v>2353</v>
      </c>
    </row>
    <row r="417" s="2" customFormat="1" ht="44.25" customHeight="1">
      <c r="A417" s="41"/>
      <c r="B417" s="42"/>
      <c r="C417" s="215" t="s">
        <v>2026</v>
      </c>
      <c r="D417" s="215" t="s">
        <v>153</v>
      </c>
      <c r="E417" s="216" t="s">
        <v>2354</v>
      </c>
      <c r="F417" s="217" t="s">
        <v>1939</v>
      </c>
      <c r="G417" s="218" t="s">
        <v>1637</v>
      </c>
      <c r="H417" s="219">
        <v>1</v>
      </c>
      <c r="I417" s="220"/>
      <c r="J417" s="221">
        <f>ROUND(I417*H417,2)</f>
        <v>0</v>
      </c>
      <c r="K417" s="217" t="s">
        <v>19</v>
      </c>
      <c r="L417" s="47"/>
      <c r="M417" s="222" t="s">
        <v>19</v>
      </c>
      <c r="N417" s="223" t="s">
        <v>46</v>
      </c>
      <c r="O417" s="87"/>
      <c r="P417" s="224">
        <f>O417*H417</f>
        <v>0</v>
      </c>
      <c r="Q417" s="224">
        <v>0</v>
      </c>
      <c r="R417" s="224">
        <f>Q417*H417</f>
        <v>0</v>
      </c>
      <c r="S417" s="224">
        <v>0</v>
      </c>
      <c r="T417" s="225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26" t="s">
        <v>533</v>
      </c>
      <c r="AT417" s="226" t="s">
        <v>153</v>
      </c>
      <c r="AU417" s="226" t="s">
        <v>167</v>
      </c>
      <c r="AY417" s="20" t="s">
        <v>151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20" t="s">
        <v>83</v>
      </c>
      <c r="BK417" s="227">
        <f>ROUND(I417*H417,2)</f>
        <v>0</v>
      </c>
      <c r="BL417" s="20" t="s">
        <v>533</v>
      </c>
      <c r="BM417" s="226" t="s">
        <v>2355</v>
      </c>
    </row>
    <row r="418" s="2" customFormat="1" ht="16.5" customHeight="1">
      <c r="A418" s="41"/>
      <c r="B418" s="42"/>
      <c r="C418" s="215" t="s">
        <v>2356</v>
      </c>
      <c r="D418" s="215" t="s">
        <v>153</v>
      </c>
      <c r="E418" s="216" t="s">
        <v>2357</v>
      </c>
      <c r="F418" s="217" t="s">
        <v>1942</v>
      </c>
      <c r="G418" s="218" t="s">
        <v>1935</v>
      </c>
      <c r="H418" s="219">
        <v>6</v>
      </c>
      <c r="I418" s="220"/>
      <c r="J418" s="221">
        <f>ROUND(I418*H418,2)</f>
        <v>0</v>
      </c>
      <c r="K418" s="217" t="s">
        <v>19</v>
      </c>
      <c r="L418" s="47"/>
      <c r="M418" s="222" t="s">
        <v>19</v>
      </c>
      <c r="N418" s="223" t="s">
        <v>46</v>
      </c>
      <c r="O418" s="87"/>
      <c r="P418" s="224">
        <f>O418*H418</f>
        <v>0</v>
      </c>
      <c r="Q418" s="224">
        <v>0</v>
      </c>
      <c r="R418" s="224">
        <f>Q418*H418</f>
        <v>0</v>
      </c>
      <c r="S418" s="224">
        <v>0</v>
      </c>
      <c r="T418" s="225">
        <f>S418*H418</f>
        <v>0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26" t="s">
        <v>533</v>
      </c>
      <c r="AT418" s="226" t="s">
        <v>153</v>
      </c>
      <c r="AU418" s="226" t="s">
        <v>167</v>
      </c>
      <c r="AY418" s="20" t="s">
        <v>151</v>
      </c>
      <c r="BE418" s="227">
        <f>IF(N418="základní",J418,0)</f>
        <v>0</v>
      </c>
      <c r="BF418" s="227">
        <f>IF(N418="snížená",J418,0)</f>
        <v>0</v>
      </c>
      <c r="BG418" s="227">
        <f>IF(N418="zákl. přenesená",J418,0)</f>
        <v>0</v>
      </c>
      <c r="BH418" s="227">
        <f>IF(N418="sníž. přenesená",J418,0)</f>
        <v>0</v>
      </c>
      <c r="BI418" s="227">
        <f>IF(N418="nulová",J418,0)</f>
        <v>0</v>
      </c>
      <c r="BJ418" s="20" t="s">
        <v>83</v>
      </c>
      <c r="BK418" s="227">
        <f>ROUND(I418*H418,2)</f>
        <v>0</v>
      </c>
      <c r="BL418" s="20" t="s">
        <v>533</v>
      </c>
      <c r="BM418" s="226" t="s">
        <v>2358</v>
      </c>
    </row>
    <row r="419" s="2" customFormat="1" ht="16.5" customHeight="1">
      <c r="A419" s="41"/>
      <c r="B419" s="42"/>
      <c r="C419" s="215" t="s">
        <v>2028</v>
      </c>
      <c r="D419" s="215" t="s">
        <v>153</v>
      </c>
      <c r="E419" s="216" t="s">
        <v>2359</v>
      </c>
      <c r="F419" s="217" t="s">
        <v>1946</v>
      </c>
      <c r="G419" s="218" t="s">
        <v>1675</v>
      </c>
      <c r="H419" s="219">
        <v>1</v>
      </c>
      <c r="I419" s="220"/>
      <c r="J419" s="221">
        <f>ROUND(I419*H419,2)</f>
        <v>0</v>
      </c>
      <c r="K419" s="217" t="s">
        <v>19</v>
      </c>
      <c r="L419" s="47"/>
      <c r="M419" s="222" t="s">
        <v>19</v>
      </c>
      <c r="N419" s="223" t="s">
        <v>46</v>
      </c>
      <c r="O419" s="87"/>
      <c r="P419" s="224">
        <f>O419*H419</f>
        <v>0</v>
      </c>
      <c r="Q419" s="224">
        <v>0</v>
      </c>
      <c r="R419" s="224">
        <f>Q419*H419</f>
        <v>0</v>
      </c>
      <c r="S419" s="224">
        <v>0</v>
      </c>
      <c r="T419" s="225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26" t="s">
        <v>533</v>
      </c>
      <c r="AT419" s="226" t="s">
        <v>153</v>
      </c>
      <c r="AU419" s="226" t="s">
        <v>167</v>
      </c>
      <c r="AY419" s="20" t="s">
        <v>151</v>
      </c>
      <c r="BE419" s="227">
        <f>IF(N419="základní",J419,0)</f>
        <v>0</v>
      </c>
      <c r="BF419" s="227">
        <f>IF(N419="snížená",J419,0)</f>
        <v>0</v>
      </c>
      <c r="BG419" s="227">
        <f>IF(N419="zákl. přenesená",J419,0)</f>
        <v>0</v>
      </c>
      <c r="BH419" s="227">
        <f>IF(N419="sníž. přenesená",J419,0)</f>
        <v>0</v>
      </c>
      <c r="BI419" s="227">
        <f>IF(N419="nulová",J419,0)</f>
        <v>0</v>
      </c>
      <c r="BJ419" s="20" t="s">
        <v>83</v>
      </c>
      <c r="BK419" s="227">
        <f>ROUND(I419*H419,2)</f>
        <v>0</v>
      </c>
      <c r="BL419" s="20" t="s">
        <v>533</v>
      </c>
      <c r="BM419" s="226" t="s">
        <v>2360</v>
      </c>
    </row>
    <row r="420" s="2" customFormat="1" ht="16.5" customHeight="1">
      <c r="A420" s="41"/>
      <c r="B420" s="42"/>
      <c r="C420" s="215" t="s">
        <v>2361</v>
      </c>
      <c r="D420" s="215" t="s">
        <v>153</v>
      </c>
      <c r="E420" s="216" t="s">
        <v>2362</v>
      </c>
      <c r="F420" s="217" t="s">
        <v>1948</v>
      </c>
      <c r="G420" s="218" t="s">
        <v>1675</v>
      </c>
      <c r="H420" s="219">
        <v>1</v>
      </c>
      <c r="I420" s="220"/>
      <c r="J420" s="221">
        <f>ROUND(I420*H420,2)</f>
        <v>0</v>
      </c>
      <c r="K420" s="217" t="s">
        <v>19</v>
      </c>
      <c r="L420" s="47"/>
      <c r="M420" s="222" t="s">
        <v>19</v>
      </c>
      <c r="N420" s="223" t="s">
        <v>46</v>
      </c>
      <c r="O420" s="87"/>
      <c r="P420" s="224">
        <f>O420*H420</f>
        <v>0</v>
      </c>
      <c r="Q420" s="224">
        <v>0</v>
      </c>
      <c r="R420" s="224">
        <f>Q420*H420</f>
        <v>0</v>
      </c>
      <c r="S420" s="224">
        <v>0</v>
      </c>
      <c r="T420" s="225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26" t="s">
        <v>533</v>
      </c>
      <c r="AT420" s="226" t="s">
        <v>153</v>
      </c>
      <c r="AU420" s="226" t="s">
        <v>167</v>
      </c>
      <c r="AY420" s="20" t="s">
        <v>151</v>
      </c>
      <c r="BE420" s="227">
        <f>IF(N420="základní",J420,0)</f>
        <v>0</v>
      </c>
      <c r="BF420" s="227">
        <f>IF(N420="snížená",J420,0)</f>
        <v>0</v>
      </c>
      <c r="BG420" s="227">
        <f>IF(N420="zákl. přenesená",J420,0)</f>
        <v>0</v>
      </c>
      <c r="BH420" s="227">
        <f>IF(N420="sníž. přenesená",J420,0)</f>
        <v>0</v>
      </c>
      <c r="BI420" s="227">
        <f>IF(N420="nulová",J420,0)</f>
        <v>0</v>
      </c>
      <c r="BJ420" s="20" t="s">
        <v>83</v>
      </c>
      <c r="BK420" s="227">
        <f>ROUND(I420*H420,2)</f>
        <v>0</v>
      </c>
      <c r="BL420" s="20" t="s">
        <v>533</v>
      </c>
      <c r="BM420" s="226" t="s">
        <v>2363</v>
      </c>
    </row>
    <row r="421" s="2" customFormat="1" ht="16.5" customHeight="1">
      <c r="A421" s="41"/>
      <c r="B421" s="42"/>
      <c r="C421" s="215" t="s">
        <v>2031</v>
      </c>
      <c r="D421" s="215" t="s">
        <v>153</v>
      </c>
      <c r="E421" s="216" t="s">
        <v>2364</v>
      </c>
      <c r="F421" s="217" t="s">
        <v>2365</v>
      </c>
      <c r="G421" s="218" t="s">
        <v>156</v>
      </c>
      <c r="H421" s="219">
        <v>10</v>
      </c>
      <c r="I421" s="220"/>
      <c r="J421" s="221">
        <f>ROUND(I421*H421,2)</f>
        <v>0</v>
      </c>
      <c r="K421" s="217" t="s">
        <v>19</v>
      </c>
      <c r="L421" s="47"/>
      <c r="M421" s="222" t="s">
        <v>19</v>
      </c>
      <c r="N421" s="223" t="s">
        <v>46</v>
      </c>
      <c r="O421" s="87"/>
      <c r="P421" s="224">
        <f>O421*H421</f>
        <v>0</v>
      </c>
      <c r="Q421" s="224">
        <v>0</v>
      </c>
      <c r="R421" s="224">
        <f>Q421*H421</f>
        <v>0</v>
      </c>
      <c r="S421" s="224">
        <v>0</v>
      </c>
      <c r="T421" s="225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26" t="s">
        <v>533</v>
      </c>
      <c r="AT421" s="226" t="s">
        <v>153</v>
      </c>
      <c r="AU421" s="226" t="s">
        <v>167</v>
      </c>
      <c r="AY421" s="20" t="s">
        <v>151</v>
      </c>
      <c r="BE421" s="227">
        <f>IF(N421="základní",J421,0)</f>
        <v>0</v>
      </c>
      <c r="BF421" s="227">
        <f>IF(N421="snížená",J421,0)</f>
        <v>0</v>
      </c>
      <c r="BG421" s="227">
        <f>IF(N421="zákl. přenesená",J421,0)</f>
        <v>0</v>
      </c>
      <c r="BH421" s="227">
        <f>IF(N421="sníž. přenesená",J421,0)</f>
        <v>0</v>
      </c>
      <c r="BI421" s="227">
        <f>IF(N421="nulová",J421,0)</f>
        <v>0</v>
      </c>
      <c r="BJ421" s="20" t="s">
        <v>83</v>
      </c>
      <c r="BK421" s="227">
        <f>ROUND(I421*H421,2)</f>
        <v>0</v>
      </c>
      <c r="BL421" s="20" t="s">
        <v>533</v>
      </c>
      <c r="BM421" s="226" t="s">
        <v>2366</v>
      </c>
    </row>
    <row r="422" s="2" customFormat="1" ht="16.5" customHeight="1">
      <c r="A422" s="41"/>
      <c r="B422" s="42"/>
      <c r="C422" s="215" t="s">
        <v>2367</v>
      </c>
      <c r="D422" s="215" t="s">
        <v>153</v>
      </c>
      <c r="E422" s="216" t="s">
        <v>2368</v>
      </c>
      <c r="F422" s="217" t="s">
        <v>1954</v>
      </c>
      <c r="G422" s="218" t="s">
        <v>1675</v>
      </c>
      <c r="H422" s="219">
        <v>1</v>
      </c>
      <c r="I422" s="220"/>
      <c r="J422" s="221">
        <f>ROUND(I422*H422,2)</f>
        <v>0</v>
      </c>
      <c r="K422" s="217" t="s">
        <v>19</v>
      </c>
      <c r="L422" s="47"/>
      <c r="M422" s="222" t="s">
        <v>19</v>
      </c>
      <c r="N422" s="223" t="s">
        <v>46</v>
      </c>
      <c r="O422" s="87"/>
      <c r="P422" s="224">
        <f>O422*H422</f>
        <v>0</v>
      </c>
      <c r="Q422" s="224">
        <v>0</v>
      </c>
      <c r="R422" s="224">
        <f>Q422*H422</f>
        <v>0</v>
      </c>
      <c r="S422" s="224">
        <v>0</v>
      </c>
      <c r="T422" s="225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26" t="s">
        <v>533</v>
      </c>
      <c r="AT422" s="226" t="s">
        <v>153</v>
      </c>
      <c r="AU422" s="226" t="s">
        <v>167</v>
      </c>
      <c r="AY422" s="20" t="s">
        <v>151</v>
      </c>
      <c r="BE422" s="227">
        <f>IF(N422="základní",J422,0)</f>
        <v>0</v>
      </c>
      <c r="BF422" s="227">
        <f>IF(N422="snížená",J422,0)</f>
        <v>0</v>
      </c>
      <c r="BG422" s="227">
        <f>IF(N422="zákl. přenesená",J422,0)</f>
        <v>0</v>
      </c>
      <c r="BH422" s="227">
        <f>IF(N422="sníž. přenesená",J422,0)</f>
        <v>0</v>
      </c>
      <c r="BI422" s="227">
        <f>IF(N422="nulová",J422,0)</f>
        <v>0</v>
      </c>
      <c r="BJ422" s="20" t="s">
        <v>83</v>
      </c>
      <c r="BK422" s="227">
        <f>ROUND(I422*H422,2)</f>
        <v>0</v>
      </c>
      <c r="BL422" s="20" t="s">
        <v>533</v>
      </c>
      <c r="BM422" s="226" t="s">
        <v>2369</v>
      </c>
    </row>
    <row r="423" s="2" customFormat="1" ht="21.75" customHeight="1">
      <c r="A423" s="41"/>
      <c r="B423" s="42"/>
      <c r="C423" s="215" t="s">
        <v>2033</v>
      </c>
      <c r="D423" s="215" t="s">
        <v>153</v>
      </c>
      <c r="E423" s="216" t="s">
        <v>2370</v>
      </c>
      <c r="F423" s="217" t="s">
        <v>2371</v>
      </c>
      <c r="G423" s="218" t="s">
        <v>1672</v>
      </c>
      <c r="H423" s="219">
        <v>0.20000000000000001</v>
      </c>
      <c r="I423" s="220"/>
      <c r="J423" s="221">
        <f>ROUND(I423*H423,2)</f>
        <v>0</v>
      </c>
      <c r="K423" s="217" t="s">
        <v>19</v>
      </c>
      <c r="L423" s="47"/>
      <c r="M423" s="222" t="s">
        <v>19</v>
      </c>
      <c r="N423" s="223" t="s">
        <v>46</v>
      </c>
      <c r="O423" s="87"/>
      <c r="P423" s="224">
        <f>O423*H423</f>
        <v>0</v>
      </c>
      <c r="Q423" s="224">
        <v>0</v>
      </c>
      <c r="R423" s="224">
        <f>Q423*H423</f>
        <v>0</v>
      </c>
      <c r="S423" s="224">
        <v>0</v>
      </c>
      <c r="T423" s="225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26" t="s">
        <v>533</v>
      </c>
      <c r="AT423" s="226" t="s">
        <v>153</v>
      </c>
      <c r="AU423" s="226" t="s">
        <v>167</v>
      </c>
      <c r="AY423" s="20" t="s">
        <v>151</v>
      </c>
      <c r="BE423" s="227">
        <f>IF(N423="základní",J423,0)</f>
        <v>0</v>
      </c>
      <c r="BF423" s="227">
        <f>IF(N423="snížená",J423,0)</f>
        <v>0</v>
      </c>
      <c r="BG423" s="227">
        <f>IF(N423="zákl. přenesená",J423,0)</f>
        <v>0</v>
      </c>
      <c r="BH423" s="227">
        <f>IF(N423="sníž. přenesená",J423,0)</f>
        <v>0</v>
      </c>
      <c r="BI423" s="227">
        <f>IF(N423="nulová",J423,0)</f>
        <v>0</v>
      </c>
      <c r="BJ423" s="20" t="s">
        <v>83</v>
      </c>
      <c r="BK423" s="227">
        <f>ROUND(I423*H423,2)</f>
        <v>0</v>
      </c>
      <c r="BL423" s="20" t="s">
        <v>533</v>
      </c>
      <c r="BM423" s="226" t="s">
        <v>2372</v>
      </c>
    </row>
    <row r="424" s="2" customFormat="1" ht="16.5" customHeight="1">
      <c r="A424" s="41"/>
      <c r="B424" s="42"/>
      <c r="C424" s="267" t="s">
        <v>2373</v>
      </c>
      <c r="D424" s="267" t="s">
        <v>363</v>
      </c>
      <c r="E424" s="268" t="s">
        <v>2374</v>
      </c>
      <c r="F424" s="269" t="s">
        <v>1674</v>
      </c>
      <c r="G424" s="270" t="s">
        <v>1675</v>
      </c>
      <c r="H424" s="271">
        <v>1</v>
      </c>
      <c r="I424" s="272"/>
      <c r="J424" s="273">
        <f>ROUND(I424*H424,2)</f>
        <v>0</v>
      </c>
      <c r="K424" s="269" t="s">
        <v>19</v>
      </c>
      <c r="L424" s="274"/>
      <c r="M424" s="295" t="s">
        <v>19</v>
      </c>
      <c r="N424" s="296" t="s">
        <v>46</v>
      </c>
      <c r="O424" s="280"/>
      <c r="P424" s="297">
        <f>O424*H424</f>
        <v>0</v>
      </c>
      <c r="Q424" s="297">
        <v>0</v>
      </c>
      <c r="R424" s="297">
        <f>Q424*H424</f>
        <v>0</v>
      </c>
      <c r="S424" s="297">
        <v>0</v>
      </c>
      <c r="T424" s="298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26" t="s">
        <v>1676</v>
      </c>
      <c r="AT424" s="226" t="s">
        <v>363</v>
      </c>
      <c r="AU424" s="226" t="s">
        <v>167</v>
      </c>
      <c r="AY424" s="20" t="s">
        <v>151</v>
      </c>
      <c r="BE424" s="227">
        <f>IF(N424="základní",J424,0)</f>
        <v>0</v>
      </c>
      <c r="BF424" s="227">
        <f>IF(N424="snížená",J424,0)</f>
        <v>0</v>
      </c>
      <c r="BG424" s="227">
        <f>IF(N424="zákl. přenesená",J424,0)</f>
        <v>0</v>
      </c>
      <c r="BH424" s="227">
        <f>IF(N424="sníž. přenesená",J424,0)</f>
        <v>0</v>
      </c>
      <c r="BI424" s="227">
        <f>IF(N424="nulová",J424,0)</f>
        <v>0</v>
      </c>
      <c r="BJ424" s="20" t="s">
        <v>83</v>
      </c>
      <c r="BK424" s="227">
        <f>ROUND(I424*H424,2)</f>
        <v>0</v>
      </c>
      <c r="BL424" s="20" t="s">
        <v>533</v>
      </c>
      <c r="BM424" s="226" t="s">
        <v>2375</v>
      </c>
    </row>
    <row r="425" s="2" customFormat="1" ht="6.96" customHeight="1">
      <c r="A425" s="41"/>
      <c r="B425" s="62"/>
      <c r="C425" s="63"/>
      <c r="D425" s="63"/>
      <c r="E425" s="63"/>
      <c r="F425" s="63"/>
      <c r="G425" s="63"/>
      <c r="H425" s="63"/>
      <c r="I425" s="63"/>
      <c r="J425" s="63"/>
      <c r="K425" s="63"/>
      <c r="L425" s="47"/>
      <c r="M425" s="41"/>
      <c r="O425" s="41"/>
      <c r="P425" s="41"/>
      <c r="Q425" s="41"/>
      <c r="R425" s="41"/>
      <c r="S425" s="41"/>
      <c r="T425" s="41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</row>
  </sheetData>
  <sheetProtection sheet="1" autoFilter="0" formatColumns="0" formatRows="0" objects="1" scenarios="1" spinCount="100000" saltValue="tIAOBQhZDKLDoOiy1pxeZ66zhqgsB/fmrlRAlX78rUmOX0J/8DNkoQNvv3Rn9NRgxl9vMn5cyjDOBR5tBZTwmw==" hashValue="wc+G72/2VHGEy4B+zndKMl/LFdkHK4UraA68ddHYv0fhriyqD13rtZle2SZRtfH2eeQE94u8Uzvtw5BP4TUUAQ==" algorithmName="SHA-512" password="CC35"/>
  <autoFilter ref="C110:K424"/>
  <mergeCells count="9">
    <mergeCell ref="E7:H7"/>
    <mergeCell ref="E9:H9"/>
    <mergeCell ref="E18:H18"/>
    <mergeCell ref="E27:H27"/>
    <mergeCell ref="E48:H48"/>
    <mergeCell ref="E50:H50"/>
    <mergeCell ref="E101:H101"/>
    <mergeCell ref="E103:H10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108</v>
      </c>
      <c r="AZ2" s="299" t="s">
        <v>2376</v>
      </c>
      <c r="BA2" s="299" t="s">
        <v>2377</v>
      </c>
      <c r="BB2" s="299" t="s">
        <v>19</v>
      </c>
      <c r="BC2" s="299" t="s">
        <v>2378</v>
      </c>
      <c r="BD2" s="299" t="s">
        <v>85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85</v>
      </c>
      <c r="AZ3" s="299" t="s">
        <v>2379</v>
      </c>
      <c r="BA3" s="299" t="s">
        <v>2380</v>
      </c>
      <c r="BB3" s="299" t="s">
        <v>19</v>
      </c>
      <c r="BC3" s="299" t="s">
        <v>2381</v>
      </c>
      <c r="BD3" s="299" t="s">
        <v>85</v>
      </c>
    </row>
    <row r="4" s="1" customFormat="1" ht="24.96" customHeight="1">
      <c r="B4" s="23"/>
      <c r="D4" s="143" t="s">
        <v>120</v>
      </c>
      <c r="L4" s="23"/>
      <c r="M4" s="144" t="s">
        <v>10</v>
      </c>
      <c r="AT4" s="20" t="s">
        <v>4</v>
      </c>
      <c r="AZ4" s="299" t="s">
        <v>2382</v>
      </c>
      <c r="BA4" s="299" t="s">
        <v>2383</v>
      </c>
      <c r="BB4" s="299" t="s">
        <v>19</v>
      </c>
      <c r="BC4" s="299" t="s">
        <v>2384</v>
      </c>
      <c r="BD4" s="299" t="s">
        <v>85</v>
      </c>
    </row>
    <row r="5" s="1" customFormat="1" ht="6.96" customHeight="1">
      <c r="B5" s="23"/>
      <c r="L5" s="23"/>
      <c r="AZ5" s="299" t="s">
        <v>2385</v>
      </c>
      <c r="BA5" s="299" t="s">
        <v>2386</v>
      </c>
      <c r="BB5" s="299" t="s">
        <v>19</v>
      </c>
      <c r="BC5" s="299" t="s">
        <v>2387</v>
      </c>
      <c r="BD5" s="299" t="s">
        <v>85</v>
      </c>
    </row>
    <row r="6" s="1" customFormat="1" ht="12" customHeight="1">
      <c r="B6" s="23"/>
      <c r="D6" s="145" t="s">
        <v>16</v>
      </c>
      <c r="L6" s="23"/>
      <c r="AZ6" s="299" t="s">
        <v>2388</v>
      </c>
      <c r="BA6" s="299" t="s">
        <v>2389</v>
      </c>
      <c r="BB6" s="299" t="s">
        <v>19</v>
      </c>
      <c r="BC6" s="299" t="s">
        <v>2390</v>
      </c>
      <c r="BD6" s="299" t="s">
        <v>85</v>
      </c>
    </row>
    <row r="7" s="1" customFormat="1" ht="26.25" customHeight="1">
      <c r="B7" s="23"/>
      <c r="E7" s="146" t="str">
        <f>'Rekapitulace stavby'!K6</f>
        <v>Splašková kanalizace Štěpánov s převedením odp. vod do Přelouče</v>
      </c>
      <c r="F7" s="145"/>
      <c r="G7" s="145"/>
      <c r="H7" s="145"/>
      <c r="L7" s="23"/>
      <c r="AZ7" s="299" t="s">
        <v>2391</v>
      </c>
      <c r="BA7" s="299" t="s">
        <v>2392</v>
      </c>
      <c r="BB7" s="299" t="s">
        <v>19</v>
      </c>
      <c r="BC7" s="299" t="s">
        <v>2393</v>
      </c>
      <c r="BD7" s="299" t="s">
        <v>85</v>
      </c>
    </row>
    <row r="8" s="1" customFormat="1" ht="12" customHeight="1">
      <c r="B8" s="23"/>
      <c r="D8" s="145" t="s">
        <v>121</v>
      </c>
      <c r="L8" s="23"/>
      <c r="AZ8" s="299" t="s">
        <v>2394</v>
      </c>
      <c r="BA8" s="299" t="s">
        <v>2395</v>
      </c>
      <c r="BB8" s="299" t="s">
        <v>19</v>
      </c>
      <c r="BC8" s="299" t="s">
        <v>2396</v>
      </c>
      <c r="BD8" s="299" t="s">
        <v>85</v>
      </c>
    </row>
    <row r="9" s="2" customFormat="1" ht="16.5" customHeight="1">
      <c r="A9" s="41"/>
      <c r="B9" s="47"/>
      <c r="C9" s="41"/>
      <c r="D9" s="41"/>
      <c r="E9" s="146" t="s">
        <v>2397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299" t="s">
        <v>2398</v>
      </c>
      <c r="BA9" s="299" t="s">
        <v>2399</v>
      </c>
      <c r="BB9" s="299" t="s">
        <v>19</v>
      </c>
      <c r="BC9" s="299" t="s">
        <v>2384</v>
      </c>
      <c r="BD9" s="299" t="s">
        <v>85</v>
      </c>
    </row>
    <row r="10" s="2" customFormat="1" ht="12" customHeight="1">
      <c r="A10" s="41"/>
      <c r="B10" s="47"/>
      <c r="C10" s="41"/>
      <c r="D10" s="145" t="s">
        <v>1082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299" t="s">
        <v>2400</v>
      </c>
      <c r="BA10" s="299" t="s">
        <v>2401</v>
      </c>
      <c r="BB10" s="299" t="s">
        <v>19</v>
      </c>
      <c r="BC10" s="299" t="s">
        <v>2402</v>
      </c>
      <c r="BD10" s="299" t="s">
        <v>85</v>
      </c>
    </row>
    <row r="11" s="2" customFormat="1" ht="16.5" customHeight="1">
      <c r="A11" s="41"/>
      <c r="B11" s="47"/>
      <c r="C11" s="41"/>
      <c r="D11" s="41"/>
      <c r="E11" s="148" t="s">
        <v>2403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299" t="s">
        <v>2404</v>
      </c>
      <c r="BA11" s="299" t="s">
        <v>2405</v>
      </c>
      <c r="BB11" s="299" t="s">
        <v>19</v>
      </c>
      <c r="BC11" s="299" t="s">
        <v>197</v>
      </c>
      <c r="BD11" s="299" t="s">
        <v>167</v>
      </c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299" t="s">
        <v>2406</v>
      </c>
      <c r="BA12" s="299" t="s">
        <v>2407</v>
      </c>
      <c r="BB12" s="299" t="s">
        <v>19</v>
      </c>
      <c r="BC12" s="299" t="s">
        <v>2408</v>
      </c>
      <c r="BD12" s="299" t="s">
        <v>85</v>
      </c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299" t="s">
        <v>2409</v>
      </c>
      <c r="BA13" s="299" t="s">
        <v>2410</v>
      </c>
      <c r="BB13" s="299" t="s">
        <v>19</v>
      </c>
      <c r="BC13" s="299" t="s">
        <v>2411</v>
      </c>
      <c r="BD13" s="299" t="s">
        <v>85</v>
      </c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29. 8. 2023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Z14" s="299" t="s">
        <v>2412</v>
      </c>
      <c r="BA14" s="299" t="s">
        <v>2413</v>
      </c>
      <c r="BB14" s="299" t="s">
        <v>19</v>
      </c>
      <c r="BC14" s="299" t="s">
        <v>2414</v>
      </c>
      <c r="BD14" s="299" t="s">
        <v>85</v>
      </c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Z15" s="299" t="s">
        <v>2415</v>
      </c>
      <c r="BA15" s="299" t="s">
        <v>2416</v>
      </c>
      <c r="BB15" s="299" t="s">
        <v>19</v>
      </c>
      <c r="BC15" s="299" t="s">
        <v>2417</v>
      </c>
      <c r="BD15" s="299" t="s">
        <v>85</v>
      </c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27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Z16" s="299" t="s">
        <v>2418</v>
      </c>
      <c r="BA16" s="299" t="s">
        <v>2418</v>
      </c>
      <c r="BB16" s="299" t="s">
        <v>19</v>
      </c>
      <c r="BC16" s="299" t="s">
        <v>2419</v>
      </c>
      <c r="BD16" s="299" t="s">
        <v>85</v>
      </c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5" t="s">
        <v>29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30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29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32</v>
      </c>
      <c r="E22" s="41"/>
      <c r="F22" s="41"/>
      <c r="G22" s="41"/>
      <c r="H22" s="41"/>
      <c r="I22" s="145" t="s">
        <v>26</v>
      </c>
      <c r="J22" s="136" t="s">
        <v>33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5" t="s">
        <v>29</v>
      </c>
      <c r="J23" s="136" t="s">
        <v>35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37</v>
      </c>
      <c r="E25" s="41"/>
      <c r="F25" s="41"/>
      <c r="G25" s="41"/>
      <c r="H25" s="41"/>
      <c r="I25" s="145" t="s">
        <v>26</v>
      </c>
      <c r="J25" s="136" t="s">
        <v>19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2420</v>
      </c>
      <c r="F26" s="41"/>
      <c r="G26" s="41"/>
      <c r="H26" s="41"/>
      <c r="I26" s="145" t="s">
        <v>29</v>
      </c>
      <c r="J26" s="136" t="s">
        <v>19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39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41</v>
      </c>
      <c r="E32" s="41"/>
      <c r="F32" s="41"/>
      <c r="G32" s="41"/>
      <c r="H32" s="41"/>
      <c r="I32" s="41"/>
      <c r="J32" s="156">
        <f>ROUND(J106,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43</v>
      </c>
      <c r="G34" s="41"/>
      <c r="H34" s="41"/>
      <c r="I34" s="157" t="s">
        <v>42</v>
      </c>
      <c r="J34" s="157" t="s">
        <v>44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45</v>
      </c>
      <c r="E35" s="145" t="s">
        <v>46</v>
      </c>
      <c r="F35" s="159">
        <f>ROUND((SUM(BE106:BE455)),  2)</f>
        <v>0</v>
      </c>
      <c r="G35" s="41"/>
      <c r="H35" s="41"/>
      <c r="I35" s="160">
        <v>0.20999999999999999</v>
      </c>
      <c r="J35" s="159">
        <f>ROUND(((SUM(BE106:BE455))*I35),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47</v>
      </c>
      <c r="F36" s="159">
        <f>ROUND((SUM(BF106:BF455)),  2)</f>
        <v>0</v>
      </c>
      <c r="G36" s="41"/>
      <c r="H36" s="41"/>
      <c r="I36" s="160">
        <v>0.12</v>
      </c>
      <c r="J36" s="159">
        <f>ROUND(((SUM(BF106:BF455))*I36),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48</v>
      </c>
      <c r="F37" s="159">
        <f>ROUND((SUM(BG106:BG455)),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49</v>
      </c>
      <c r="F38" s="159">
        <f>ROUND((SUM(BH106:BH455)),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50</v>
      </c>
      <c r="F39" s="159">
        <f>ROUND((SUM(BI106:BI455)),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51</v>
      </c>
      <c r="E41" s="163"/>
      <c r="F41" s="163"/>
      <c r="G41" s="164" t="s">
        <v>52</v>
      </c>
      <c r="H41" s="165" t="s">
        <v>53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123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2" t="str">
        <f>E7</f>
        <v>Splašková kanalizace Štěpánov s převedením odp. vod do Přelouče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121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2397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1082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05a - Nadzemní část PSOV1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k.ú. Klenovka, k.ú. Štěpánov</v>
      </c>
      <c r="G56" s="43"/>
      <c r="H56" s="43"/>
      <c r="I56" s="35" t="s">
        <v>23</v>
      </c>
      <c r="J56" s="75" t="str">
        <f>IF(J14="","",J14)</f>
        <v>29. 8. 2023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40.05" customHeight="1">
      <c r="A58" s="41"/>
      <c r="B58" s="42"/>
      <c r="C58" s="35" t="s">
        <v>25</v>
      </c>
      <c r="D58" s="43"/>
      <c r="E58" s="43"/>
      <c r="F58" s="30" t="str">
        <f>E17</f>
        <v>Město Přelouč, Československé armády 1665, Přelouč</v>
      </c>
      <c r="G58" s="43"/>
      <c r="H58" s="43"/>
      <c r="I58" s="35" t="s">
        <v>32</v>
      </c>
      <c r="J58" s="39" t="str">
        <f>E23</f>
        <v>IKKO Hradec Králové, s.r.o., Bratří Štefanů 238,HK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30</v>
      </c>
      <c r="D59" s="43"/>
      <c r="E59" s="43"/>
      <c r="F59" s="30" t="str">
        <f>IF(E20="","",E20)</f>
        <v>Vyplň údaj</v>
      </c>
      <c r="G59" s="43"/>
      <c r="H59" s="43"/>
      <c r="I59" s="35" t="s">
        <v>37</v>
      </c>
      <c r="J59" s="39" t="str">
        <f>E26</f>
        <v>V. Lédl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124</v>
      </c>
      <c r="D61" s="174"/>
      <c r="E61" s="174"/>
      <c r="F61" s="174"/>
      <c r="G61" s="174"/>
      <c r="H61" s="174"/>
      <c r="I61" s="174"/>
      <c r="J61" s="175" t="s">
        <v>125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73</v>
      </c>
      <c r="D63" s="43"/>
      <c r="E63" s="43"/>
      <c r="F63" s="43"/>
      <c r="G63" s="43"/>
      <c r="H63" s="43"/>
      <c r="I63" s="43"/>
      <c r="J63" s="105">
        <f>J106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126</v>
      </c>
    </row>
    <row r="64" s="9" customFormat="1" ht="24.96" customHeight="1">
      <c r="A64" s="9"/>
      <c r="B64" s="177"/>
      <c r="C64" s="178"/>
      <c r="D64" s="179" t="s">
        <v>1085</v>
      </c>
      <c r="E64" s="180"/>
      <c r="F64" s="180"/>
      <c r="G64" s="180"/>
      <c r="H64" s="180"/>
      <c r="I64" s="180"/>
      <c r="J64" s="181">
        <f>J107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128</v>
      </c>
      <c r="E65" s="185"/>
      <c r="F65" s="185"/>
      <c r="G65" s="185"/>
      <c r="H65" s="185"/>
      <c r="I65" s="185"/>
      <c r="J65" s="186">
        <f>J108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129</v>
      </c>
      <c r="E66" s="185"/>
      <c r="F66" s="185"/>
      <c r="G66" s="185"/>
      <c r="H66" s="185"/>
      <c r="I66" s="185"/>
      <c r="J66" s="186">
        <f>J127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130</v>
      </c>
      <c r="E67" s="185"/>
      <c r="F67" s="185"/>
      <c r="G67" s="185"/>
      <c r="H67" s="185"/>
      <c r="I67" s="185"/>
      <c r="J67" s="186">
        <f>J151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131</v>
      </c>
      <c r="E68" s="185"/>
      <c r="F68" s="185"/>
      <c r="G68" s="185"/>
      <c r="H68" s="185"/>
      <c r="I68" s="185"/>
      <c r="J68" s="186">
        <f>J165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2421</v>
      </c>
      <c r="E69" s="185"/>
      <c r="F69" s="185"/>
      <c r="G69" s="185"/>
      <c r="H69" s="185"/>
      <c r="I69" s="185"/>
      <c r="J69" s="186">
        <f>J189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1087</v>
      </c>
      <c r="E70" s="185"/>
      <c r="F70" s="185"/>
      <c r="G70" s="185"/>
      <c r="H70" s="185"/>
      <c r="I70" s="185"/>
      <c r="J70" s="186">
        <f>J272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133</v>
      </c>
      <c r="E71" s="185"/>
      <c r="F71" s="185"/>
      <c r="G71" s="185"/>
      <c r="H71" s="185"/>
      <c r="I71" s="185"/>
      <c r="J71" s="186">
        <f>J281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7"/>
      <c r="C72" s="178"/>
      <c r="D72" s="179" t="s">
        <v>134</v>
      </c>
      <c r="E72" s="180"/>
      <c r="F72" s="180"/>
      <c r="G72" s="180"/>
      <c r="H72" s="180"/>
      <c r="I72" s="180"/>
      <c r="J72" s="181">
        <f>J284</f>
        <v>0</v>
      </c>
      <c r="K72" s="178"/>
      <c r="L72" s="18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83"/>
      <c r="C73" s="128"/>
      <c r="D73" s="184" t="s">
        <v>135</v>
      </c>
      <c r="E73" s="185"/>
      <c r="F73" s="185"/>
      <c r="G73" s="185"/>
      <c r="H73" s="185"/>
      <c r="I73" s="185"/>
      <c r="J73" s="186">
        <f>J285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2422</v>
      </c>
      <c r="E74" s="185"/>
      <c r="F74" s="185"/>
      <c r="G74" s="185"/>
      <c r="H74" s="185"/>
      <c r="I74" s="185"/>
      <c r="J74" s="186">
        <f>J302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8"/>
      <c r="D75" s="184" t="s">
        <v>2423</v>
      </c>
      <c r="E75" s="185"/>
      <c r="F75" s="185"/>
      <c r="G75" s="185"/>
      <c r="H75" s="185"/>
      <c r="I75" s="185"/>
      <c r="J75" s="186">
        <f>J320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8"/>
      <c r="D76" s="184" t="s">
        <v>2424</v>
      </c>
      <c r="E76" s="185"/>
      <c r="F76" s="185"/>
      <c r="G76" s="185"/>
      <c r="H76" s="185"/>
      <c r="I76" s="185"/>
      <c r="J76" s="186">
        <f>J324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3"/>
      <c r="C77" s="128"/>
      <c r="D77" s="184" t="s">
        <v>2425</v>
      </c>
      <c r="E77" s="185"/>
      <c r="F77" s="185"/>
      <c r="G77" s="185"/>
      <c r="H77" s="185"/>
      <c r="I77" s="185"/>
      <c r="J77" s="186">
        <f>J364</f>
        <v>0</v>
      </c>
      <c r="K77" s="128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3"/>
      <c r="C78" s="128"/>
      <c r="D78" s="184" t="s">
        <v>2426</v>
      </c>
      <c r="E78" s="185"/>
      <c r="F78" s="185"/>
      <c r="G78" s="185"/>
      <c r="H78" s="185"/>
      <c r="I78" s="185"/>
      <c r="J78" s="186">
        <f>J380</f>
        <v>0</v>
      </c>
      <c r="K78" s="128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3"/>
      <c r="C79" s="128"/>
      <c r="D79" s="184" t="s">
        <v>2427</v>
      </c>
      <c r="E79" s="185"/>
      <c r="F79" s="185"/>
      <c r="G79" s="185"/>
      <c r="H79" s="185"/>
      <c r="I79" s="185"/>
      <c r="J79" s="186">
        <f>J394</f>
        <v>0</v>
      </c>
      <c r="K79" s="128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3"/>
      <c r="C80" s="128"/>
      <c r="D80" s="184" t="s">
        <v>2428</v>
      </c>
      <c r="E80" s="185"/>
      <c r="F80" s="185"/>
      <c r="G80" s="185"/>
      <c r="H80" s="185"/>
      <c r="I80" s="185"/>
      <c r="J80" s="186">
        <f>J405</f>
        <v>0</v>
      </c>
      <c r="K80" s="128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3"/>
      <c r="C81" s="128"/>
      <c r="D81" s="184" t="s">
        <v>136</v>
      </c>
      <c r="E81" s="185"/>
      <c r="F81" s="185"/>
      <c r="G81" s="185"/>
      <c r="H81" s="185"/>
      <c r="I81" s="185"/>
      <c r="J81" s="186">
        <f>J413</f>
        <v>0</v>
      </c>
      <c r="K81" s="128"/>
      <c r="L81" s="18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3"/>
      <c r="C82" s="128"/>
      <c r="D82" s="184" t="s">
        <v>2429</v>
      </c>
      <c r="E82" s="185"/>
      <c r="F82" s="185"/>
      <c r="G82" s="185"/>
      <c r="H82" s="185"/>
      <c r="I82" s="185"/>
      <c r="J82" s="186">
        <f>J425</f>
        <v>0</v>
      </c>
      <c r="K82" s="128"/>
      <c r="L82" s="18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3"/>
      <c r="C83" s="128"/>
      <c r="D83" s="184" t="s">
        <v>2430</v>
      </c>
      <c r="E83" s="185"/>
      <c r="F83" s="185"/>
      <c r="G83" s="185"/>
      <c r="H83" s="185"/>
      <c r="I83" s="185"/>
      <c r="J83" s="186">
        <f>J441</f>
        <v>0</v>
      </c>
      <c r="K83" s="128"/>
      <c r="L83" s="18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9" customFormat="1" ht="24.96" customHeight="1">
      <c r="A84" s="9"/>
      <c r="B84" s="177"/>
      <c r="C84" s="178"/>
      <c r="D84" s="179" t="s">
        <v>2431</v>
      </c>
      <c r="E84" s="180"/>
      <c r="F84" s="180"/>
      <c r="G84" s="180"/>
      <c r="H84" s="180"/>
      <c r="I84" s="180"/>
      <c r="J84" s="181">
        <f>J452</f>
        <v>0</v>
      </c>
      <c r="K84" s="178"/>
      <c r="L84" s="182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="2" customFormat="1" ht="21.84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62"/>
      <c r="C86" s="63"/>
      <c r="D86" s="63"/>
      <c r="E86" s="63"/>
      <c r="F86" s="63"/>
      <c r="G86" s="63"/>
      <c r="H86" s="63"/>
      <c r="I86" s="63"/>
      <c r="J86" s="63"/>
      <c r="K86" s="6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90" s="2" customFormat="1" ht="6.96" customHeight="1">
      <c r="A90" s="41"/>
      <c r="B90" s="64"/>
      <c r="C90" s="65"/>
      <c r="D90" s="65"/>
      <c r="E90" s="65"/>
      <c r="F90" s="65"/>
      <c r="G90" s="65"/>
      <c r="H90" s="65"/>
      <c r="I90" s="65"/>
      <c r="J90" s="65"/>
      <c r="K90" s="65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24.96" customHeight="1">
      <c r="A91" s="41"/>
      <c r="B91" s="42"/>
      <c r="C91" s="26" t="s">
        <v>137</v>
      </c>
      <c r="D91" s="43"/>
      <c r="E91" s="43"/>
      <c r="F91" s="43"/>
      <c r="G91" s="43"/>
      <c r="H91" s="43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2" customHeight="1">
      <c r="A93" s="41"/>
      <c r="B93" s="42"/>
      <c r="C93" s="35" t="s">
        <v>16</v>
      </c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6.25" customHeight="1">
      <c r="A94" s="41"/>
      <c r="B94" s="42"/>
      <c r="C94" s="43"/>
      <c r="D94" s="43"/>
      <c r="E94" s="172" t="str">
        <f>E7</f>
        <v>Splašková kanalizace Štěpánov s převedením odp. vod do Přelouče</v>
      </c>
      <c r="F94" s="35"/>
      <c r="G94" s="35"/>
      <c r="H94" s="35"/>
      <c r="I94" s="43"/>
      <c r="J94" s="43"/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1" customFormat="1" ht="12" customHeight="1">
      <c r="B95" s="24"/>
      <c r="C95" s="35" t="s">
        <v>121</v>
      </c>
      <c r="D95" s="25"/>
      <c r="E95" s="25"/>
      <c r="F95" s="25"/>
      <c r="G95" s="25"/>
      <c r="H95" s="25"/>
      <c r="I95" s="25"/>
      <c r="J95" s="25"/>
      <c r="K95" s="25"/>
      <c r="L95" s="23"/>
    </row>
    <row r="96" s="2" customFormat="1" ht="16.5" customHeight="1">
      <c r="A96" s="41"/>
      <c r="B96" s="42"/>
      <c r="C96" s="43"/>
      <c r="D96" s="43"/>
      <c r="E96" s="172" t="s">
        <v>2397</v>
      </c>
      <c r="F96" s="43"/>
      <c r="G96" s="43"/>
      <c r="H96" s="43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2" customHeight="1">
      <c r="A97" s="41"/>
      <c r="B97" s="42"/>
      <c r="C97" s="35" t="s">
        <v>1082</v>
      </c>
      <c r="D97" s="43"/>
      <c r="E97" s="43"/>
      <c r="F97" s="43"/>
      <c r="G97" s="43"/>
      <c r="H97" s="43"/>
      <c r="I97" s="43"/>
      <c r="J97" s="43"/>
      <c r="K97" s="43"/>
      <c r="L97" s="14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16.5" customHeight="1">
      <c r="A98" s="41"/>
      <c r="B98" s="42"/>
      <c r="C98" s="43"/>
      <c r="D98" s="43"/>
      <c r="E98" s="72" t="str">
        <f>E11</f>
        <v>05a - Nadzemní část PSOV1</v>
      </c>
      <c r="F98" s="43"/>
      <c r="G98" s="43"/>
      <c r="H98" s="43"/>
      <c r="I98" s="43"/>
      <c r="J98" s="43"/>
      <c r="K98" s="43"/>
      <c r="L98" s="147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6.96" customHeight="1">
      <c r="A99" s="41"/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14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2" customHeight="1">
      <c r="A100" s="41"/>
      <c r="B100" s="42"/>
      <c r="C100" s="35" t="s">
        <v>21</v>
      </c>
      <c r="D100" s="43"/>
      <c r="E100" s="43"/>
      <c r="F100" s="30" t="str">
        <f>F14</f>
        <v>k.ú. Klenovka, k.ú. Štěpánov</v>
      </c>
      <c r="G100" s="43"/>
      <c r="H100" s="43"/>
      <c r="I100" s="35" t="s">
        <v>23</v>
      </c>
      <c r="J100" s="75" t="str">
        <f>IF(J14="","",J14)</f>
        <v>29. 8. 2023</v>
      </c>
      <c r="K100" s="43"/>
      <c r="L100" s="147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6.96" customHeight="1">
      <c r="A101" s="41"/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147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40.05" customHeight="1">
      <c r="A102" s="41"/>
      <c r="B102" s="42"/>
      <c r="C102" s="35" t="s">
        <v>25</v>
      </c>
      <c r="D102" s="43"/>
      <c r="E102" s="43"/>
      <c r="F102" s="30" t="str">
        <f>E17</f>
        <v>Město Přelouč, Československé armády 1665, Přelouč</v>
      </c>
      <c r="G102" s="43"/>
      <c r="H102" s="43"/>
      <c r="I102" s="35" t="s">
        <v>32</v>
      </c>
      <c r="J102" s="39" t="str">
        <f>E23</f>
        <v>IKKO Hradec Králové, s.r.o., Bratří Štefanů 238,HK</v>
      </c>
      <c r="K102" s="43"/>
      <c r="L102" s="147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15.15" customHeight="1">
      <c r="A103" s="41"/>
      <c r="B103" s="42"/>
      <c r="C103" s="35" t="s">
        <v>30</v>
      </c>
      <c r="D103" s="43"/>
      <c r="E103" s="43"/>
      <c r="F103" s="30" t="str">
        <f>IF(E20="","",E20)</f>
        <v>Vyplň údaj</v>
      </c>
      <c r="G103" s="43"/>
      <c r="H103" s="43"/>
      <c r="I103" s="35" t="s">
        <v>37</v>
      </c>
      <c r="J103" s="39" t="str">
        <f>E26</f>
        <v>V. Lédl</v>
      </c>
      <c r="K103" s="43"/>
      <c r="L103" s="147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10.32" customHeight="1">
      <c r="A104" s="41"/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147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11" customFormat="1" ht="29.28" customHeight="1">
      <c r="A105" s="188"/>
      <c r="B105" s="189"/>
      <c r="C105" s="190" t="s">
        <v>138</v>
      </c>
      <c r="D105" s="191" t="s">
        <v>60</v>
      </c>
      <c r="E105" s="191" t="s">
        <v>56</v>
      </c>
      <c r="F105" s="191" t="s">
        <v>57</v>
      </c>
      <c r="G105" s="191" t="s">
        <v>139</v>
      </c>
      <c r="H105" s="191" t="s">
        <v>140</v>
      </c>
      <c r="I105" s="191" t="s">
        <v>141</v>
      </c>
      <c r="J105" s="191" t="s">
        <v>125</v>
      </c>
      <c r="K105" s="192" t="s">
        <v>142</v>
      </c>
      <c r="L105" s="193"/>
      <c r="M105" s="95" t="s">
        <v>19</v>
      </c>
      <c r="N105" s="96" t="s">
        <v>45</v>
      </c>
      <c r="O105" s="96" t="s">
        <v>143</v>
      </c>
      <c r="P105" s="96" t="s">
        <v>144</v>
      </c>
      <c r="Q105" s="96" t="s">
        <v>145</v>
      </c>
      <c r="R105" s="96" t="s">
        <v>146</v>
      </c>
      <c r="S105" s="96" t="s">
        <v>147</v>
      </c>
      <c r="T105" s="97" t="s">
        <v>148</v>
      </c>
      <c r="U105" s="188"/>
      <c r="V105" s="188"/>
      <c r="W105" s="188"/>
      <c r="X105" s="188"/>
      <c r="Y105" s="188"/>
      <c r="Z105" s="188"/>
      <c r="AA105" s="188"/>
      <c r="AB105" s="188"/>
      <c r="AC105" s="188"/>
      <c r="AD105" s="188"/>
      <c r="AE105" s="188"/>
    </row>
    <row r="106" s="2" customFormat="1" ht="22.8" customHeight="1">
      <c r="A106" s="41"/>
      <c r="B106" s="42"/>
      <c r="C106" s="102" t="s">
        <v>149</v>
      </c>
      <c r="D106" s="43"/>
      <c r="E106" s="43"/>
      <c r="F106" s="43"/>
      <c r="G106" s="43"/>
      <c r="H106" s="43"/>
      <c r="I106" s="43"/>
      <c r="J106" s="194">
        <f>BK106</f>
        <v>0</v>
      </c>
      <c r="K106" s="43"/>
      <c r="L106" s="47"/>
      <c r="M106" s="98"/>
      <c r="N106" s="195"/>
      <c r="O106" s="99"/>
      <c r="P106" s="196">
        <f>P107+P284+P452</f>
        <v>0</v>
      </c>
      <c r="Q106" s="99"/>
      <c r="R106" s="196">
        <f>R107+R284+R452</f>
        <v>24.131107827213995</v>
      </c>
      <c r="S106" s="99"/>
      <c r="T106" s="197">
        <f>T107+T284+T452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74</v>
      </c>
      <c r="AU106" s="20" t="s">
        <v>126</v>
      </c>
      <c r="BK106" s="198">
        <f>BK107+BK284+BK452</f>
        <v>0</v>
      </c>
    </row>
    <row r="107" s="12" customFormat="1" ht="25.92" customHeight="1">
      <c r="A107" s="12"/>
      <c r="B107" s="199"/>
      <c r="C107" s="200"/>
      <c r="D107" s="201" t="s">
        <v>74</v>
      </c>
      <c r="E107" s="202" t="s">
        <v>150</v>
      </c>
      <c r="F107" s="202" t="s">
        <v>1089</v>
      </c>
      <c r="G107" s="200"/>
      <c r="H107" s="200"/>
      <c r="I107" s="203"/>
      <c r="J107" s="204">
        <f>BK107</f>
        <v>0</v>
      </c>
      <c r="K107" s="200"/>
      <c r="L107" s="205"/>
      <c r="M107" s="206"/>
      <c r="N107" s="207"/>
      <c r="O107" s="207"/>
      <c r="P107" s="208">
        <f>P108+P127+P151+P165+P189+P272+P281</f>
        <v>0</v>
      </c>
      <c r="Q107" s="207"/>
      <c r="R107" s="208">
        <f>R108+R127+R151+R165+R189+R272+R281</f>
        <v>23.233371331863996</v>
      </c>
      <c r="S107" s="207"/>
      <c r="T107" s="209">
        <f>T108+T127+T151+T165+T189+T272+T281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0" t="s">
        <v>83</v>
      </c>
      <c r="AT107" s="211" t="s">
        <v>74</v>
      </c>
      <c r="AU107" s="211" t="s">
        <v>75</v>
      </c>
      <c r="AY107" s="210" t="s">
        <v>151</v>
      </c>
      <c r="BK107" s="212">
        <f>BK108+BK127+BK151+BK165+BK189+BK272+BK281</f>
        <v>0</v>
      </c>
    </row>
    <row r="108" s="12" customFormat="1" ht="22.8" customHeight="1">
      <c r="A108" s="12"/>
      <c r="B108" s="199"/>
      <c r="C108" s="200"/>
      <c r="D108" s="201" t="s">
        <v>74</v>
      </c>
      <c r="E108" s="213" t="s">
        <v>83</v>
      </c>
      <c r="F108" s="213" t="s">
        <v>152</v>
      </c>
      <c r="G108" s="200"/>
      <c r="H108" s="200"/>
      <c r="I108" s="203"/>
      <c r="J108" s="214">
        <f>BK108</f>
        <v>0</v>
      </c>
      <c r="K108" s="200"/>
      <c r="L108" s="205"/>
      <c r="M108" s="206"/>
      <c r="N108" s="207"/>
      <c r="O108" s="207"/>
      <c r="P108" s="208">
        <f>SUM(P109:P126)</f>
        <v>0</v>
      </c>
      <c r="Q108" s="207"/>
      <c r="R108" s="208">
        <f>SUM(R109:R126)</f>
        <v>0</v>
      </c>
      <c r="S108" s="207"/>
      <c r="T108" s="209">
        <f>SUM(T109:T126)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0" t="s">
        <v>83</v>
      </c>
      <c r="AT108" s="211" t="s">
        <v>74</v>
      </c>
      <c r="AU108" s="211" t="s">
        <v>83</v>
      </c>
      <c r="AY108" s="210" t="s">
        <v>151</v>
      </c>
      <c r="BK108" s="212">
        <f>SUM(BK109:BK126)</f>
        <v>0</v>
      </c>
    </row>
    <row r="109" s="2" customFormat="1" ht="44.25" customHeight="1">
      <c r="A109" s="41"/>
      <c r="B109" s="42"/>
      <c r="C109" s="215" t="s">
        <v>83</v>
      </c>
      <c r="D109" s="215" t="s">
        <v>153</v>
      </c>
      <c r="E109" s="216" t="s">
        <v>2432</v>
      </c>
      <c r="F109" s="217" t="s">
        <v>2433</v>
      </c>
      <c r="G109" s="218" t="s">
        <v>193</v>
      </c>
      <c r="H109" s="219">
        <v>6.5999999999999996</v>
      </c>
      <c r="I109" s="220"/>
      <c r="J109" s="221">
        <f>ROUND(I109*H109,2)</f>
        <v>0</v>
      </c>
      <c r="K109" s="217" t="s">
        <v>157</v>
      </c>
      <c r="L109" s="47"/>
      <c r="M109" s="222" t="s">
        <v>19</v>
      </c>
      <c r="N109" s="223" t="s">
        <v>46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158</v>
      </c>
      <c r="AT109" s="226" t="s">
        <v>153</v>
      </c>
      <c r="AU109" s="226" t="s">
        <v>85</v>
      </c>
      <c r="AY109" s="20" t="s">
        <v>151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83</v>
      </c>
      <c r="BK109" s="227">
        <f>ROUND(I109*H109,2)</f>
        <v>0</v>
      </c>
      <c r="BL109" s="20" t="s">
        <v>158</v>
      </c>
      <c r="BM109" s="226" t="s">
        <v>2434</v>
      </c>
    </row>
    <row r="110" s="2" customFormat="1">
      <c r="A110" s="41"/>
      <c r="B110" s="42"/>
      <c r="C110" s="43"/>
      <c r="D110" s="228" t="s">
        <v>160</v>
      </c>
      <c r="E110" s="43"/>
      <c r="F110" s="229" t="s">
        <v>2435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160</v>
      </c>
      <c r="AU110" s="20" t="s">
        <v>85</v>
      </c>
    </row>
    <row r="111" s="13" customFormat="1">
      <c r="A111" s="13"/>
      <c r="B111" s="233"/>
      <c r="C111" s="234"/>
      <c r="D111" s="235" t="s">
        <v>173</v>
      </c>
      <c r="E111" s="236" t="s">
        <v>19</v>
      </c>
      <c r="F111" s="237" t="s">
        <v>2436</v>
      </c>
      <c r="G111" s="234"/>
      <c r="H111" s="238">
        <v>6.5999999999999996</v>
      </c>
      <c r="I111" s="239"/>
      <c r="J111" s="234"/>
      <c r="K111" s="234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173</v>
      </c>
      <c r="AU111" s="244" t="s">
        <v>85</v>
      </c>
      <c r="AV111" s="13" t="s">
        <v>85</v>
      </c>
      <c r="AW111" s="13" t="s">
        <v>36</v>
      </c>
      <c r="AX111" s="13" t="s">
        <v>75</v>
      </c>
      <c r="AY111" s="244" t="s">
        <v>151</v>
      </c>
    </row>
    <row r="112" s="15" customFormat="1">
      <c r="A112" s="15"/>
      <c r="B112" s="256"/>
      <c r="C112" s="257"/>
      <c r="D112" s="235" t="s">
        <v>173</v>
      </c>
      <c r="E112" s="258" t="s">
        <v>2376</v>
      </c>
      <c r="F112" s="259" t="s">
        <v>2437</v>
      </c>
      <c r="G112" s="257"/>
      <c r="H112" s="260">
        <v>6.5999999999999996</v>
      </c>
      <c r="I112" s="261"/>
      <c r="J112" s="257"/>
      <c r="K112" s="257"/>
      <c r="L112" s="262"/>
      <c r="M112" s="263"/>
      <c r="N112" s="264"/>
      <c r="O112" s="264"/>
      <c r="P112" s="264"/>
      <c r="Q112" s="264"/>
      <c r="R112" s="264"/>
      <c r="S112" s="264"/>
      <c r="T112" s="26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6" t="s">
        <v>173</v>
      </c>
      <c r="AU112" s="266" t="s">
        <v>85</v>
      </c>
      <c r="AV112" s="15" t="s">
        <v>167</v>
      </c>
      <c r="AW112" s="15" t="s">
        <v>36</v>
      </c>
      <c r="AX112" s="15" t="s">
        <v>83</v>
      </c>
      <c r="AY112" s="266" t="s">
        <v>151</v>
      </c>
    </row>
    <row r="113" s="2" customFormat="1" ht="44.25" customHeight="1">
      <c r="A113" s="41"/>
      <c r="B113" s="42"/>
      <c r="C113" s="215" t="s">
        <v>85</v>
      </c>
      <c r="D113" s="215" t="s">
        <v>153</v>
      </c>
      <c r="E113" s="216" t="s">
        <v>2438</v>
      </c>
      <c r="F113" s="217" t="s">
        <v>2439</v>
      </c>
      <c r="G113" s="218" t="s">
        <v>193</v>
      </c>
      <c r="H113" s="219">
        <v>3.552</v>
      </c>
      <c r="I113" s="220"/>
      <c r="J113" s="221">
        <f>ROUND(I113*H113,2)</f>
        <v>0</v>
      </c>
      <c r="K113" s="217" t="s">
        <v>157</v>
      </c>
      <c r="L113" s="47"/>
      <c r="M113" s="222" t="s">
        <v>19</v>
      </c>
      <c r="N113" s="223" t="s">
        <v>46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158</v>
      </c>
      <c r="AT113" s="226" t="s">
        <v>153</v>
      </c>
      <c r="AU113" s="226" t="s">
        <v>85</v>
      </c>
      <c r="AY113" s="20" t="s">
        <v>151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83</v>
      </c>
      <c r="BK113" s="227">
        <f>ROUND(I113*H113,2)</f>
        <v>0</v>
      </c>
      <c r="BL113" s="20" t="s">
        <v>158</v>
      </c>
      <c r="BM113" s="226" t="s">
        <v>2440</v>
      </c>
    </row>
    <row r="114" s="2" customFormat="1">
      <c r="A114" s="41"/>
      <c r="B114" s="42"/>
      <c r="C114" s="43"/>
      <c r="D114" s="228" t="s">
        <v>160</v>
      </c>
      <c r="E114" s="43"/>
      <c r="F114" s="229" t="s">
        <v>2441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160</v>
      </c>
      <c r="AU114" s="20" t="s">
        <v>85</v>
      </c>
    </row>
    <row r="115" s="13" customFormat="1">
      <c r="A115" s="13"/>
      <c r="B115" s="233"/>
      <c r="C115" s="234"/>
      <c r="D115" s="235" t="s">
        <v>173</v>
      </c>
      <c r="E115" s="236" t="s">
        <v>19</v>
      </c>
      <c r="F115" s="237" t="s">
        <v>2442</v>
      </c>
      <c r="G115" s="234"/>
      <c r="H115" s="238">
        <v>3.552</v>
      </c>
      <c r="I115" s="239"/>
      <c r="J115" s="234"/>
      <c r="K115" s="234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173</v>
      </c>
      <c r="AU115" s="244" t="s">
        <v>85</v>
      </c>
      <c r="AV115" s="13" t="s">
        <v>85</v>
      </c>
      <c r="AW115" s="13" t="s">
        <v>36</v>
      </c>
      <c r="AX115" s="13" t="s">
        <v>75</v>
      </c>
      <c r="AY115" s="244" t="s">
        <v>151</v>
      </c>
    </row>
    <row r="116" s="15" customFormat="1">
      <c r="A116" s="15"/>
      <c r="B116" s="256"/>
      <c r="C116" s="257"/>
      <c r="D116" s="235" t="s">
        <v>173</v>
      </c>
      <c r="E116" s="258" t="s">
        <v>2394</v>
      </c>
      <c r="F116" s="259" t="s">
        <v>2437</v>
      </c>
      <c r="G116" s="257"/>
      <c r="H116" s="260">
        <v>3.552</v>
      </c>
      <c r="I116" s="261"/>
      <c r="J116" s="257"/>
      <c r="K116" s="257"/>
      <c r="L116" s="262"/>
      <c r="M116" s="263"/>
      <c r="N116" s="264"/>
      <c r="O116" s="264"/>
      <c r="P116" s="264"/>
      <c r="Q116" s="264"/>
      <c r="R116" s="264"/>
      <c r="S116" s="264"/>
      <c r="T116" s="26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6" t="s">
        <v>173</v>
      </c>
      <c r="AU116" s="266" t="s">
        <v>85</v>
      </c>
      <c r="AV116" s="15" t="s">
        <v>167</v>
      </c>
      <c r="AW116" s="15" t="s">
        <v>36</v>
      </c>
      <c r="AX116" s="15" t="s">
        <v>83</v>
      </c>
      <c r="AY116" s="266" t="s">
        <v>151</v>
      </c>
    </row>
    <row r="117" s="2" customFormat="1" ht="62.7" customHeight="1">
      <c r="A117" s="41"/>
      <c r="B117" s="42"/>
      <c r="C117" s="215" t="s">
        <v>167</v>
      </c>
      <c r="D117" s="215" t="s">
        <v>153</v>
      </c>
      <c r="E117" s="216" t="s">
        <v>2443</v>
      </c>
      <c r="F117" s="217" t="s">
        <v>2444</v>
      </c>
      <c r="G117" s="218" t="s">
        <v>193</v>
      </c>
      <c r="H117" s="219">
        <v>10.151999999999999</v>
      </c>
      <c r="I117" s="220"/>
      <c r="J117" s="221">
        <f>ROUND(I117*H117,2)</f>
        <v>0</v>
      </c>
      <c r="K117" s="217" t="s">
        <v>157</v>
      </c>
      <c r="L117" s="47"/>
      <c r="M117" s="222" t="s">
        <v>19</v>
      </c>
      <c r="N117" s="223" t="s">
        <v>46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158</v>
      </c>
      <c r="AT117" s="226" t="s">
        <v>153</v>
      </c>
      <c r="AU117" s="226" t="s">
        <v>85</v>
      </c>
      <c r="AY117" s="20" t="s">
        <v>151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83</v>
      </c>
      <c r="BK117" s="227">
        <f>ROUND(I117*H117,2)</f>
        <v>0</v>
      </c>
      <c r="BL117" s="20" t="s">
        <v>158</v>
      </c>
      <c r="BM117" s="226" t="s">
        <v>2445</v>
      </c>
    </row>
    <row r="118" s="2" customFormat="1">
      <c r="A118" s="41"/>
      <c r="B118" s="42"/>
      <c r="C118" s="43"/>
      <c r="D118" s="228" t="s">
        <v>160</v>
      </c>
      <c r="E118" s="43"/>
      <c r="F118" s="229" t="s">
        <v>2446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160</v>
      </c>
      <c r="AU118" s="20" t="s">
        <v>85</v>
      </c>
    </row>
    <row r="119" s="13" customFormat="1">
      <c r="A119" s="13"/>
      <c r="B119" s="233"/>
      <c r="C119" s="234"/>
      <c r="D119" s="235" t="s">
        <v>173</v>
      </c>
      <c r="E119" s="236" t="s">
        <v>19</v>
      </c>
      <c r="F119" s="237" t="s">
        <v>2376</v>
      </c>
      <c r="G119" s="234"/>
      <c r="H119" s="238">
        <v>6.5999999999999996</v>
      </c>
      <c r="I119" s="239"/>
      <c r="J119" s="234"/>
      <c r="K119" s="234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173</v>
      </c>
      <c r="AU119" s="244" t="s">
        <v>85</v>
      </c>
      <c r="AV119" s="13" t="s">
        <v>85</v>
      </c>
      <c r="AW119" s="13" t="s">
        <v>36</v>
      </c>
      <c r="AX119" s="13" t="s">
        <v>75</v>
      </c>
      <c r="AY119" s="244" t="s">
        <v>151</v>
      </c>
    </row>
    <row r="120" s="13" customFormat="1">
      <c r="A120" s="13"/>
      <c r="B120" s="233"/>
      <c r="C120" s="234"/>
      <c r="D120" s="235" t="s">
        <v>173</v>
      </c>
      <c r="E120" s="236" t="s">
        <v>19</v>
      </c>
      <c r="F120" s="237" t="s">
        <v>2394</v>
      </c>
      <c r="G120" s="234"/>
      <c r="H120" s="238">
        <v>3.552</v>
      </c>
      <c r="I120" s="239"/>
      <c r="J120" s="234"/>
      <c r="K120" s="234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173</v>
      </c>
      <c r="AU120" s="244" t="s">
        <v>85</v>
      </c>
      <c r="AV120" s="13" t="s">
        <v>85</v>
      </c>
      <c r="AW120" s="13" t="s">
        <v>36</v>
      </c>
      <c r="AX120" s="13" t="s">
        <v>75</v>
      </c>
      <c r="AY120" s="244" t="s">
        <v>151</v>
      </c>
    </row>
    <row r="121" s="15" customFormat="1">
      <c r="A121" s="15"/>
      <c r="B121" s="256"/>
      <c r="C121" s="257"/>
      <c r="D121" s="235" t="s">
        <v>173</v>
      </c>
      <c r="E121" s="258" t="s">
        <v>19</v>
      </c>
      <c r="F121" s="259" t="s">
        <v>2437</v>
      </c>
      <c r="G121" s="257"/>
      <c r="H121" s="260">
        <v>10.151999999999999</v>
      </c>
      <c r="I121" s="261"/>
      <c r="J121" s="257"/>
      <c r="K121" s="257"/>
      <c r="L121" s="262"/>
      <c r="M121" s="263"/>
      <c r="N121" s="264"/>
      <c r="O121" s="264"/>
      <c r="P121" s="264"/>
      <c r="Q121" s="264"/>
      <c r="R121" s="264"/>
      <c r="S121" s="264"/>
      <c r="T121" s="26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6" t="s">
        <v>173</v>
      </c>
      <c r="AU121" s="266" t="s">
        <v>85</v>
      </c>
      <c r="AV121" s="15" t="s">
        <v>167</v>
      </c>
      <c r="AW121" s="15" t="s">
        <v>36</v>
      </c>
      <c r="AX121" s="15" t="s">
        <v>83</v>
      </c>
      <c r="AY121" s="266" t="s">
        <v>151</v>
      </c>
    </row>
    <row r="122" s="2" customFormat="1" ht="44.25" customHeight="1">
      <c r="A122" s="41"/>
      <c r="B122" s="42"/>
      <c r="C122" s="215" t="s">
        <v>158</v>
      </c>
      <c r="D122" s="215" t="s">
        <v>153</v>
      </c>
      <c r="E122" s="216" t="s">
        <v>349</v>
      </c>
      <c r="F122" s="217" t="s">
        <v>350</v>
      </c>
      <c r="G122" s="218" t="s">
        <v>351</v>
      </c>
      <c r="H122" s="219">
        <v>18.274000000000001</v>
      </c>
      <c r="I122" s="220"/>
      <c r="J122" s="221">
        <f>ROUND(I122*H122,2)</f>
        <v>0</v>
      </c>
      <c r="K122" s="217" t="s">
        <v>157</v>
      </c>
      <c r="L122" s="47"/>
      <c r="M122" s="222" t="s">
        <v>19</v>
      </c>
      <c r="N122" s="223" t="s">
        <v>46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158</v>
      </c>
      <c r="AT122" s="226" t="s">
        <v>153</v>
      </c>
      <c r="AU122" s="226" t="s">
        <v>85</v>
      </c>
      <c r="AY122" s="20" t="s">
        <v>151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83</v>
      </c>
      <c r="BK122" s="227">
        <f>ROUND(I122*H122,2)</f>
        <v>0</v>
      </c>
      <c r="BL122" s="20" t="s">
        <v>158</v>
      </c>
      <c r="BM122" s="226" t="s">
        <v>2447</v>
      </c>
    </row>
    <row r="123" s="2" customFormat="1">
      <c r="A123" s="41"/>
      <c r="B123" s="42"/>
      <c r="C123" s="43"/>
      <c r="D123" s="228" t="s">
        <v>160</v>
      </c>
      <c r="E123" s="43"/>
      <c r="F123" s="229" t="s">
        <v>353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160</v>
      </c>
      <c r="AU123" s="20" t="s">
        <v>85</v>
      </c>
    </row>
    <row r="124" s="13" customFormat="1">
      <c r="A124" s="13"/>
      <c r="B124" s="233"/>
      <c r="C124" s="234"/>
      <c r="D124" s="235" t="s">
        <v>173</v>
      </c>
      <c r="E124" s="236" t="s">
        <v>19</v>
      </c>
      <c r="F124" s="237" t="s">
        <v>2448</v>
      </c>
      <c r="G124" s="234"/>
      <c r="H124" s="238">
        <v>11.880000000000001</v>
      </c>
      <c r="I124" s="239"/>
      <c r="J124" s="234"/>
      <c r="K124" s="234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173</v>
      </c>
      <c r="AU124" s="244" t="s">
        <v>85</v>
      </c>
      <c r="AV124" s="13" t="s">
        <v>85</v>
      </c>
      <c r="AW124" s="13" t="s">
        <v>36</v>
      </c>
      <c r="AX124" s="13" t="s">
        <v>75</v>
      </c>
      <c r="AY124" s="244" t="s">
        <v>151</v>
      </c>
    </row>
    <row r="125" s="13" customFormat="1">
      <c r="A125" s="13"/>
      <c r="B125" s="233"/>
      <c r="C125" s="234"/>
      <c r="D125" s="235" t="s">
        <v>173</v>
      </c>
      <c r="E125" s="236" t="s">
        <v>19</v>
      </c>
      <c r="F125" s="237" t="s">
        <v>2449</v>
      </c>
      <c r="G125" s="234"/>
      <c r="H125" s="238">
        <v>6.3940000000000001</v>
      </c>
      <c r="I125" s="239"/>
      <c r="J125" s="234"/>
      <c r="K125" s="234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173</v>
      </c>
      <c r="AU125" s="244" t="s">
        <v>85</v>
      </c>
      <c r="AV125" s="13" t="s">
        <v>85</v>
      </c>
      <c r="AW125" s="13" t="s">
        <v>36</v>
      </c>
      <c r="AX125" s="13" t="s">
        <v>75</v>
      </c>
      <c r="AY125" s="244" t="s">
        <v>151</v>
      </c>
    </row>
    <row r="126" s="15" customFormat="1">
      <c r="A126" s="15"/>
      <c r="B126" s="256"/>
      <c r="C126" s="257"/>
      <c r="D126" s="235" t="s">
        <v>173</v>
      </c>
      <c r="E126" s="258" t="s">
        <v>19</v>
      </c>
      <c r="F126" s="259" t="s">
        <v>2437</v>
      </c>
      <c r="G126" s="257"/>
      <c r="H126" s="260">
        <v>18.274000000000001</v>
      </c>
      <c r="I126" s="261"/>
      <c r="J126" s="257"/>
      <c r="K126" s="257"/>
      <c r="L126" s="262"/>
      <c r="M126" s="263"/>
      <c r="N126" s="264"/>
      <c r="O126" s="264"/>
      <c r="P126" s="264"/>
      <c r="Q126" s="264"/>
      <c r="R126" s="264"/>
      <c r="S126" s="264"/>
      <c r="T126" s="26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6" t="s">
        <v>173</v>
      </c>
      <c r="AU126" s="266" t="s">
        <v>85</v>
      </c>
      <c r="AV126" s="15" t="s">
        <v>167</v>
      </c>
      <c r="AW126" s="15" t="s">
        <v>36</v>
      </c>
      <c r="AX126" s="15" t="s">
        <v>83</v>
      </c>
      <c r="AY126" s="266" t="s">
        <v>151</v>
      </c>
    </row>
    <row r="127" s="12" customFormat="1" ht="22.8" customHeight="1">
      <c r="A127" s="12"/>
      <c r="B127" s="199"/>
      <c r="C127" s="200"/>
      <c r="D127" s="201" t="s">
        <v>74</v>
      </c>
      <c r="E127" s="213" t="s">
        <v>85</v>
      </c>
      <c r="F127" s="213" t="s">
        <v>382</v>
      </c>
      <c r="G127" s="200"/>
      <c r="H127" s="200"/>
      <c r="I127" s="203"/>
      <c r="J127" s="214">
        <f>BK127</f>
        <v>0</v>
      </c>
      <c r="K127" s="200"/>
      <c r="L127" s="205"/>
      <c r="M127" s="206"/>
      <c r="N127" s="207"/>
      <c r="O127" s="207"/>
      <c r="P127" s="208">
        <f>SUM(P128:P150)</f>
        <v>0</v>
      </c>
      <c r="Q127" s="207"/>
      <c r="R127" s="208">
        <f>SUM(R128:R150)</f>
        <v>12.649270929763999</v>
      </c>
      <c r="S127" s="207"/>
      <c r="T127" s="209">
        <f>SUM(T128:T150)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83</v>
      </c>
      <c r="AT127" s="211" t="s">
        <v>74</v>
      </c>
      <c r="AU127" s="211" t="s">
        <v>83</v>
      </c>
      <c r="AY127" s="210" t="s">
        <v>151</v>
      </c>
      <c r="BK127" s="212">
        <f>SUM(BK128:BK150)</f>
        <v>0</v>
      </c>
    </row>
    <row r="128" s="2" customFormat="1" ht="37.8" customHeight="1">
      <c r="A128" s="41"/>
      <c r="B128" s="42"/>
      <c r="C128" s="215" t="s">
        <v>183</v>
      </c>
      <c r="D128" s="215" t="s">
        <v>153</v>
      </c>
      <c r="E128" s="216" t="s">
        <v>2450</v>
      </c>
      <c r="F128" s="217" t="s">
        <v>2451</v>
      </c>
      <c r="G128" s="218" t="s">
        <v>193</v>
      </c>
      <c r="H128" s="219">
        <v>1.125</v>
      </c>
      <c r="I128" s="220"/>
      <c r="J128" s="221">
        <f>ROUND(I128*H128,2)</f>
        <v>0</v>
      </c>
      <c r="K128" s="217" t="s">
        <v>157</v>
      </c>
      <c r="L128" s="47"/>
      <c r="M128" s="222" t="s">
        <v>19</v>
      </c>
      <c r="N128" s="223" t="s">
        <v>46</v>
      </c>
      <c r="O128" s="87"/>
      <c r="P128" s="224">
        <f>O128*H128</f>
        <v>0</v>
      </c>
      <c r="Q128" s="224">
        <v>2.1600000000000001</v>
      </c>
      <c r="R128" s="224">
        <f>Q128*H128</f>
        <v>2.4300000000000002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158</v>
      </c>
      <c r="AT128" s="226" t="s">
        <v>153</v>
      </c>
      <c r="AU128" s="226" t="s">
        <v>85</v>
      </c>
      <c r="AY128" s="20" t="s">
        <v>151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83</v>
      </c>
      <c r="BK128" s="227">
        <f>ROUND(I128*H128,2)</f>
        <v>0</v>
      </c>
      <c r="BL128" s="20" t="s">
        <v>158</v>
      </c>
      <c r="BM128" s="226" t="s">
        <v>2452</v>
      </c>
    </row>
    <row r="129" s="2" customFormat="1">
      <c r="A129" s="41"/>
      <c r="B129" s="42"/>
      <c r="C129" s="43"/>
      <c r="D129" s="228" t="s">
        <v>160</v>
      </c>
      <c r="E129" s="43"/>
      <c r="F129" s="229" t="s">
        <v>2453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160</v>
      </c>
      <c r="AU129" s="20" t="s">
        <v>85</v>
      </c>
    </row>
    <row r="130" s="13" customFormat="1">
      <c r="A130" s="13"/>
      <c r="B130" s="233"/>
      <c r="C130" s="234"/>
      <c r="D130" s="235" t="s">
        <v>173</v>
      </c>
      <c r="E130" s="236" t="s">
        <v>19</v>
      </c>
      <c r="F130" s="237" t="s">
        <v>2454</v>
      </c>
      <c r="G130" s="234"/>
      <c r="H130" s="238">
        <v>0.45000000000000001</v>
      </c>
      <c r="I130" s="239"/>
      <c r="J130" s="234"/>
      <c r="K130" s="234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173</v>
      </c>
      <c r="AU130" s="244" t="s">
        <v>85</v>
      </c>
      <c r="AV130" s="13" t="s">
        <v>85</v>
      </c>
      <c r="AW130" s="13" t="s">
        <v>36</v>
      </c>
      <c r="AX130" s="13" t="s">
        <v>75</v>
      </c>
      <c r="AY130" s="244" t="s">
        <v>151</v>
      </c>
    </row>
    <row r="131" s="13" customFormat="1">
      <c r="A131" s="13"/>
      <c r="B131" s="233"/>
      <c r="C131" s="234"/>
      <c r="D131" s="235" t="s">
        <v>173</v>
      </c>
      <c r="E131" s="236" t="s">
        <v>19</v>
      </c>
      <c r="F131" s="237" t="s">
        <v>2455</v>
      </c>
      <c r="G131" s="234"/>
      <c r="H131" s="238">
        <v>0.67500000000000004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173</v>
      </c>
      <c r="AU131" s="244" t="s">
        <v>85</v>
      </c>
      <c r="AV131" s="13" t="s">
        <v>85</v>
      </c>
      <c r="AW131" s="13" t="s">
        <v>36</v>
      </c>
      <c r="AX131" s="13" t="s">
        <v>75</v>
      </c>
      <c r="AY131" s="244" t="s">
        <v>151</v>
      </c>
    </row>
    <row r="132" s="15" customFormat="1">
      <c r="A132" s="15"/>
      <c r="B132" s="256"/>
      <c r="C132" s="257"/>
      <c r="D132" s="235" t="s">
        <v>173</v>
      </c>
      <c r="E132" s="258" t="s">
        <v>19</v>
      </c>
      <c r="F132" s="259" t="s">
        <v>2437</v>
      </c>
      <c r="G132" s="257"/>
      <c r="H132" s="260">
        <v>1.125</v>
      </c>
      <c r="I132" s="261"/>
      <c r="J132" s="257"/>
      <c r="K132" s="257"/>
      <c r="L132" s="262"/>
      <c r="M132" s="263"/>
      <c r="N132" s="264"/>
      <c r="O132" s="264"/>
      <c r="P132" s="264"/>
      <c r="Q132" s="264"/>
      <c r="R132" s="264"/>
      <c r="S132" s="264"/>
      <c r="T132" s="26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6" t="s">
        <v>173</v>
      </c>
      <c r="AU132" s="266" t="s">
        <v>85</v>
      </c>
      <c r="AV132" s="15" t="s">
        <v>167</v>
      </c>
      <c r="AW132" s="15" t="s">
        <v>36</v>
      </c>
      <c r="AX132" s="15" t="s">
        <v>83</v>
      </c>
      <c r="AY132" s="266" t="s">
        <v>151</v>
      </c>
    </row>
    <row r="133" s="2" customFormat="1" ht="24.15" customHeight="1">
      <c r="A133" s="41"/>
      <c r="B133" s="42"/>
      <c r="C133" s="215" t="s">
        <v>190</v>
      </c>
      <c r="D133" s="215" t="s">
        <v>153</v>
      </c>
      <c r="E133" s="216" t="s">
        <v>2456</v>
      </c>
      <c r="F133" s="217" t="s">
        <v>2457</v>
      </c>
      <c r="G133" s="218" t="s">
        <v>193</v>
      </c>
      <c r="H133" s="219">
        <v>0.40000000000000002</v>
      </c>
      <c r="I133" s="220"/>
      <c r="J133" s="221">
        <f>ROUND(I133*H133,2)</f>
        <v>0</v>
      </c>
      <c r="K133" s="217" t="s">
        <v>157</v>
      </c>
      <c r="L133" s="47"/>
      <c r="M133" s="222" t="s">
        <v>19</v>
      </c>
      <c r="N133" s="223" t="s">
        <v>46</v>
      </c>
      <c r="O133" s="87"/>
      <c r="P133" s="224">
        <f>O133*H133</f>
        <v>0</v>
      </c>
      <c r="Q133" s="224">
        <v>2.3010222040000001</v>
      </c>
      <c r="R133" s="224">
        <f>Q133*H133</f>
        <v>0.92040888160000012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158</v>
      </c>
      <c r="AT133" s="226" t="s">
        <v>153</v>
      </c>
      <c r="AU133" s="226" t="s">
        <v>85</v>
      </c>
      <c r="AY133" s="20" t="s">
        <v>151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83</v>
      </c>
      <c r="BK133" s="227">
        <f>ROUND(I133*H133,2)</f>
        <v>0</v>
      </c>
      <c r="BL133" s="20" t="s">
        <v>158</v>
      </c>
      <c r="BM133" s="226" t="s">
        <v>2458</v>
      </c>
    </row>
    <row r="134" s="2" customFormat="1">
      <c r="A134" s="41"/>
      <c r="B134" s="42"/>
      <c r="C134" s="43"/>
      <c r="D134" s="228" t="s">
        <v>160</v>
      </c>
      <c r="E134" s="43"/>
      <c r="F134" s="229" t="s">
        <v>2459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160</v>
      </c>
      <c r="AU134" s="20" t="s">
        <v>85</v>
      </c>
    </row>
    <row r="135" s="13" customFormat="1">
      <c r="A135" s="13"/>
      <c r="B135" s="233"/>
      <c r="C135" s="234"/>
      <c r="D135" s="235" t="s">
        <v>173</v>
      </c>
      <c r="E135" s="236" t="s">
        <v>19</v>
      </c>
      <c r="F135" s="237" t="s">
        <v>2460</v>
      </c>
      <c r="G135" s="234"/>
      <c r="H135" s="238">
        <v>0.40000000000000002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173</v>
      </c>
      <c r="AU135" s="244" t="s">
        <v>85</v>
      </c>
      <c r="AV135" s="13" t="s">
        <v>85</v>
      </c>
      <c r="AW135" s="13" t="s">
        <v>36</v>
      </c>
      <c r="AX135" s="13" t="s">
        <v>83</v>
      </c>
      <c r="AY135" s="244" t="s">
        <v>151</v>
      </c>
    </row>
    <row r="136" s="2" customFormat="1" ht="16.5" customHeight="1">
      <c r="A136" s="41"/>
      <c r="B136" s="42"/>
      <c r="C136" s="215" t="s">
        <v>197</v>
      </c>
      <c r="D136" s="215" t="s">
        <v>153</v>
      </c>
      <c r="E136" s="216" t="s">
        <v>2461</v>
      </c>
      <c r="F136" s="217" t="s">
        <v>2462</v>
      </c>
      <c r="G136" s="218" t="s">
        <v>256</v>
      </c>
      <c r="H136" s="219">
        <v>0.80000000000000004</v>
      </c>
      <c r="I136" s="220"/>
      <c r="J136" s="221">
        <f>ROUND(I136*H136,2)</f>
        <v>0</v>
      </c>
      <c r="K136" s="217" t="s">
        <v>157</v>
      </c>
      <c r="L136" s="47"/>
      <c r="M136" s="222" t="s">
        <v>19</v>
      </c>
      <c r="N136" s="223" t="s">
        <v>46</v>
      </c>
      <c r="O136" s="87"/>
      <c r="P136" s="224">
        <f>O136*H136</f>
        <v>0</v>
      </c>
      <c r="Q136" s="224">
        <v>0.0024719</v>
      </c>
      <c r="R136" s="224">
        <f>Q136*H136</f>
        <v>0.00197752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158</v>
      </c>
      <c r="AT136" s="226" t="s">
        <v>153</v>
      </c>
      <c r="AU136" s="226" t="s">
        <v>85</v>
      </c>
      <c r="AY136" s="20" t="s">
        <v>151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83</v>
      </c>
      <c r="BK136" s="227">
        <f>ROUND(I136*H136,2)</f>
        <v>0</v>
      </c>
      <c r="BL136" s="20" t="s">
        <v>158</v>
      </c>
      <c r="BM136" s="226" t="s">
        <v>2463</v>
      </c>
    </row>
    <row r="137" s="2" customFormat="1">
      <c r="A137" s="41"/>
      <c r="B137" s="42"/>
      <c r="C137" s="43"/>
      <c r="D137" s="228" t="s">
        <v>160</v>
      </c>
      <c r="E137" s="43"/>
      <c r="F137" s="229" t="s">
        <v>2464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160</v>
      </c>
      <c r="AU137" s="20" t="s">
        <v>85</v>
      </c>
    </row>
    <row r="138" s="13" customFormat="1">
      <c r="A138" s="13"/>
      <c r="B138" s="233"/>
      <c r="C138" s="234"/>
      <c r="D138" s="235" t="s">
        <v>173</v>
      </c>
      <c r="E138" s="236" t="s">
        <v>19</v>
      </c>
      <c r="F138" s="237" t="s">
        <v>2465</v>
      </c>
      <c r="G138" s="234"/>
      <c r="H138" s="238">
        <v>0.80000000000000004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173</v>
      </c>
      <c r="AU138" s="244" t="s">
        <v>85</v>
      </c>
      <c r="AV138" s="13" t="s">
        <v>85</v>
      </c>
      <c r="AW138" s="13" t="s">
        <v>36</v>
      </c>
      <c r="AX138" s="13" t="s">
        <v>83</v>
      </c>
      <c r="AY138" s="244" t="s">
        <v>151</v>
      </c>
    </row>
    <row r="139" s="2" customFormat="1" ht="16.5" customHeight="1">
      <c r="A139" s="41"/>
      <c r="B139" s="42"/>
      <c r="C139" s="215" t="s">
        <v>204</v>
      </c>
      <c r="D139" s="215" t="s">
        <v>153</v>
      </c>
      <c r="E139" s="216" t="s">
        <v>2466</v>
      </c>
      <c r="F139" s="217" t="s">
        <v>2467</v>
      </c>
      <c r="G139" s="218" t="s">
        <v>256</v>
      </c>
      <c r="H139" s="219">
        <v>0.80000000000000004</v>
      </c>
      <c r="I139" s="220"/>
      <c r="J139" s="221">
        <f>ROUND(I139*H139,2)</f>
        <v>0</v>
      </c>
      <c r="K139" s="217" t="s">
        <v>157</v>
      </c>
      <c r="L139" s="47"/>
      <c r="M139" s="222" t="s">
        <v>19</v>
      </c>
      <c r="N139" s="223" t="s">
        <v>46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158</v>
      </c>
      <c r="AT139" s="226" t="s">
        <v>153</v>
      </c>
      <c r="AU139" s="226" t="s">
        <v>85</v>
      </c>
      <c r="AY139" s="20" t="s">
        <v>151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83</v>
      </c>
      <c r="BK139" s="227">
        <f>ROUND(I139*H139,2)</f>
        <v>0</v>
      </c>
      <c r="BL139" s="20" t="s">
        <v>158</v>
      </c>
      <c r="BM139" s="226" t="s">
        <v>2468</v>
      </c>
    </row>
    <row r="140" s="2" customFormat="1">
      <c r="A140" s="41"/>
      <c r="B140" s="42"/>
      <c r="C140" s="43"/>
      <c r="D140" s="228" t="s">
        <v>160</v>
      </c>
      <c r="E140" s="43"/>
      <c r="F140" s="229" t="s">
        <v>2469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160</v>
      </c>
      <c r="AU140" s="20" t="s">
        <v>85</v>
      </c>
    </row>
    <row r="141" s="2" customFormat="1" ht="24.15" customHeight="1">
      <c r="A141" s="41"/>
      <c r="B141" s="42"/>
      <c r="C141" s="215" t="s">
        <v>211</v>
      </c>
      <c r="D141" s="215" t="s">
        <v>153</v>
      </c>
      <c r="E141" s="216" t="s">
        <v>2470</v>
      </c>
      <c r="F141" s="217" t="s">
        <v>2471</v>
      </c>
      <c r="G141" s="218" t="s">
        <v>193</v>
      </c>
      <c r="H141" s="219">
        <v>2.331</v>
      </c>
      <c r="I141" s="220"/>
      <c r="J141" s="221">
        <f>ROUND(I141*H141,2)</f>
        <v>0</v>
      </c>
      <c r="K141" s="217" t="s">
        <v>157</v>
      </c>
      <c r="L141" s="47"/>
      <c r="M141" s="222" t="s">
        <v>19</v>
      </c>
      <c r="N141" s="223" t="s">
        <v>46</v>
      </c>
      <c r="O141" s="87"/>
      <c r="P141" s="224">
        <f>O141*H141</f>
        <v>0</v>
      </c>
      <c r="Q141" s="224">
        <v>2.3010222040000001</v>
      </c>
      <c r="R141" s="224">
        <f>Q141*H141</f>
        <v>5.3636827575239998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158</v>
      </c>
      <c r="AT141" s="226" t="s">
        <v>153</v>
      </c>
      <c r="AU141" s="226" t="s">
        <v>85</v>
      </c>
      <c r="AY141" s="20" t="s">
        <v>151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83</v>
      </c>
      <c r="BK141" s="227">
        <f>ROUND(I141*H141,2)</f>
        <v>0</v>
      </c>
      <c r="BL141" s="20" t="s">
        <v>158</v>
      </c>
      <c r="BM141" s="226" t="s">
        <v>2472</v>
      </c>
    </row>
    <row r="142" s="2" customFormat="1">
      <c r="A142" s="41"/>
      <c r="B142" s="42"/>
      <c r="C142" s="43"/>
      <c r="D142" s="228" t="s">
        <v>160</v>
      </c>
      <c r="E142" s="43"/>
      <c r="F142" s="229" t="s">
        <v>2473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160</v>
      </c>
      <c r="AU142" s="20" t="s">
        <v>85</v>
      </c>
    </row>
    <row r="143" s="13" customFormat="1">
      <c r="A143" s="13"/>
      <c r="B143" s="233"/>
      <c r="C143" s="234"/>
      <c r="D143" s="235" t="s">
        <v>173</v>
      </c>
      <c r="E143" s="236" t="s">
        <v>19</v>
      </c>
      <c r="F143" s="237" t="s">
        <v>2474</v>
      </c>
      <c r="G143" s="234"/>
      <c r="H143" s="238">
        <v>2.331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173</v>
      </c>
      <c r="AU143" s="244" t="s">
        <v>85</v>
      </c>
      <c r="AV143" s="13" t="s">
        <v>85</v>
      </c>
      <c r="AW143" s="13" t="s">
        <v>36</v>
      </c>
      <c r="AX143" s="13" t="s">
        <v>75</v>
      </c>
      <c r="AY143" s="244" t="s">
        <v>151</v>
      </c>
    </row>
    <row r="144" s="15" customFormat="1">
      <c r="A144" s="15"/>
      <c r="B144" s="256"/>
      <c r="C144" s="257"/>
      <c r="D144" s="235" t="s">
        <v>173</v>
      </c>
      <c r="E144" s="258" t="s">
        <v>19</v>
      </c>
      <c r="F144" s="259" t="s">
        <v>2437</v>
      </c>
      <c r="G144" s="257"/>
      <c r="H144" s="260">
        <v>2.331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6" t="s">
        <v>173</v>
      </c>
      <c r="AU144" s="266" t="s">
        <v>85</v>
      </c>
      <c r="AV144" s="15" t="s">
        <v>167</v>
      </c>
      <c r="AW144" s="15" t="s">
        <v>36</v>
      </c>
      <c r="AX144" s="15" t="s">
        <v>83</v>
      </c>
      <c r="AY144" s="266" t="s">
        <v>151</v>
      </c>
    </row>
    <row r="145" s="2" customFormat="1" ht="44.25" customHeight="1">
      <c r="A145" s="41"/>
      <c r="B145" s="42"/>
      <c r="C145" s="215" t="s">
        <v>218</v>
      </c>
      <c r="D145" s="215" t="s">
        <v>153</v>
      </c>
      <c r="E145" s="216" t="s">
        <v>2475</v>
      </c>
      <c r="F145" s="217" t="s">
        <v>2476</v>
      </c>
      <c r="G145" s="218" t="s">
        <v>256</v>
      </c>
      <c r="H145" s="219">
        <v>5.5999999999999996</v>
      </c>
      <c r="I145" s="220"/>
      <c r="J145" s="221">
        <f>ROUND(I145*H145,2)</f>
        <v>0</v>
      </c>
      <c r="K145" s="217" t="s">
        <v>157</v>
      </c>
      <c r="L145" s="47"/>
      <c r="M145" s="222" t="s">
        <v>19</v>
      </c>
      <c r="N145" s="223" t="s">
        <v>46</v>
      </c>
      <c r="O145" s="87"/>
      <c r="P145" s="224">
        <f>O145*H145</f>
        <v>0</v>
      </c>
      <c r="Q145" s="224">
        <v>0.69346604000000001</v>
      </c>
      <c r="R145" s="224">
        <f>Q145*H145</f>
        <v>3.8834098239999997</v>
      </c>
      <c r="S145" s="224">
        <v>0</v>
      </c>
      <c r="T145" s="22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6" t="s">
        <v>158</v>
      </c>
      <c r="AT145" s="226" t="s">
        <v>153</v>
      </c>
      <c r="AU145" s="226" t="s">
        <v>85</v>
      </c>
      <c r="AY145" s="20" t="s">
        <v>151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20" t="s">
        <v>83</v>
      </c>
      <c r="BK145" s="227">
        <f>ROUND(I145*H145,2)</f>
        <v>0</v>
      </c>
      <c r="BL145" s="20" t="s">
        <v>158</v>
      </c>
      <c r="BM145" s="226" t="s">
        <v>2477</v>
      </c>
    </row>
    <row r="146" s="2" customFormat="1">
      <c r="A146" s="41"/>
      <c r="B146" s="42"/>
      <c r="C146" s="43"/>
      <c r="D146" s="228" t="s">
        <v>160</v>
      </c>
      <c r="E146" s="43"/>
      <c r="F146" s="229" t="s">
        <v>2478</v>
      </c>
      <c r="G146" s="43"/>
      <c r="H146" s="43"/>
      <c r="I146" s="230"/>
      <c r="J146" s="43"/>
      <c r="K146" s="43"/>
      <c r="L146" s="47"/>
      <c r="M146" s="231"/>
      <c r="N146" s="232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160</v>
      </c>
      <c r="AU146" s="20" t="s">
        <v>85</v>
      </c>
    </row>
    <row r="147" s="13" customFormat="1">
      <c r="A147" s="13"/>
      <c r="B147" s="233"/>
      <c r="C147" s="234"/>
      <c r="D147" s="235" t="s">
        <v>173</v>
      </c>
      <c r="E147" s="236" t="s">
        <v>19</v>
      </c>
      <c r="F147" s="237" t="s">
        <v>2479</v>
      </c>
      <c r="G147" s="234"/>
      <c r="H147" s="238">
        <v>5.5999999999999996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173</v>
      </c>
      <c r="AU147" s="244" t="s">
        <v>85</v>
      </c>
      <c r="AV147" s="13" t="s">
        <v>85</v>
      </c>
      <c r="AW147" s="13" t="s">
        <v>36</v>
      </c>
      <c r="AX147" s="13" t="s">
        <v>83</v>
      </c>
      <c r="AY147" s="244" t="s">
        <v>151</v>
      </c>
    </row>
    <row r="148" s="2" customFormat="1" ht="55.5" customHeight="1">
      <c r="A148" s="41"/>
      <c r="B148" s="42"/>
      <c r="C148" s="215" t="s">
        <v>226</v>
      </c>
      <c r="D148" s="215" t="s">
        <v>153</v>
      </c>
      <c r="E148" s="216" t="s">
        <v>2480</v>
      </c>
      <c r="F148" s="217" t="s">
        <v>2481</v>
      </c>
      <c r="G148" s="218" t="s">
        <v>351</v>
      </c>
      <c r="H148" s="219">
        <v>0.047</v>
      </c>
      <c r="I148" s="220"/>
      <c r="J148" s="221">
        <f>ROUND(I148*H148,2)</f>
        <v>0</v>
      </c>
      <c r="K148" s="217" t="s">
        <v>157</v>
      </c>
      <c r="L148" s="47"/>
      <c r="M148" s="222" t="s">
        <v>19</v>
      </c>
      <c r="N148" s="223" t="s">
        <v>46</v>
      </c>
      <c r="O148" s="87"/>
      <c r="P148" s="224">
        <f>O148*H148</f>
        <v>0</v>
      </c>
      <c r="Q148" s="224">
        <v>1.05940312</v>
      </c>
      <c r="R148" s="224">
        <f>Q148*H148</f>
        <v>0.049791946640000001</v>
      </c>
      <c r="S148" s="224">
        <v>0</v>
      </c>
      <c r="T148" s="22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6" t="s">
        <v>158</v>
      </c>
      <c r="AT148" s="226" t="s">
        <v>153</v>
      </c>
      <c r="AU148" s="226" t="s">
        <v>85</v>
      </c>
      <c r="AY148" s="20" t="s">
        <v>151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20" t="s">
        <v>83</v>
      </c>
      <c r="BK148" s="227">
        <f>ROUND(I148*H148,2)</f>
        <v>0</v>
      </c>
      <c r="BL148" s="20" t="s">
        <v>158</v>
      </c>
      <c r="BM148" s="226" t="s">
        <v>2482</v>
      </c>
    </row>
    <row r="149" s="2" customFormat="1">
      <c r="A149" s="41"/>
      <c r="B149" s="42"/>
      <c r="C149" s="43"/>
      <c r="D149" s="228" t="s">
        <v>160</v>
      </c>
      <c r="E149" s="43"/>
      <c r="F149" s="229" t="s">
        <v>2483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160</v>
      </c>
      <c r="AU149" s="20" t="s">
        <v>85</v>
      </c>
    </row>
    <row r="150" s="13" customFormat="1">
      <c r="A150" s="13"/>
      <c r="B150" s="233"/>
      <c r="C150" s="234"/>
      <c r="D150" s="235" t="s">
        <v>173</v>
      </c>
      <c r="E150" s="236" t="s">
        <v>19</v>
      </c>
      <c r="F150" s="237" t="s">
        <v>2484</v>
      </c>
      <c r="G150" s="234"/>
      <c r="H150" s="238">
        <v>0.047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173</v>
      </c>
      <c r="AU150" s="244" t="s">
        <v>85</v>
      </c>
      <c r="AV150" s="13" t="s">
        <v>85</v>
      </c>
      <c r="AW150" s="13" t="s">
        <v>36</v>
      </c>
      <c r="AX150" s="13" t="s">
        <v>83</v>
      </c>
      <c r="AY150" s="244" t="s">
        <v>151</v>
      </c>
    </row>
    <row r="151" s="12" customFormat="1" ht="22.8" customHeight="1">
      <c r="A151" s="12"/>
      <c r="B151" s="199"/>
      <c r="C151" s="200"/>
      <c r="D151" s="201" t="s">
        <v>74</v>
      </c>
      <c r="E151" s="213" t="s">
        <v>167</v>
      </c>
      <c r="F151" s="213" t="s">
        <v>392</v>
      </c>
      <c r="G151" s="200"/>
      <c r="H151" s="200"/>
      <c r="I151" s="203"/>
      <c r="J151" s="214">
        <f>BK151</f>
        <v>0</v>
      </c>
      <c r="K151" s="200"/>
      <c r="L151" s="205"/>
      <c r="M151" s="206"/>
      <c r="N151" s="207"/>
      <c r="O151" s="207"/>
      <c r="P151" s="208">
        <f>SUM(P152:P164)</f>
        <v>0</v>
      </c>
      <c r="Q151" s="207"/>
      <c r="R151" s="208">
        <f>SUM(R152:R164)</f>
        <v>4.9296419279999997</v>
      </c>
      <c r="S151" s="207"/>
      <c r="T151" s="209">
        <f>SUM(T152:T164)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0" t="s">
        <v>83</v>
      </c>
      <c r="AT151" s="211" t="s">
        <v>74</v>
      </c>
      <c r="AU151" s="211" t="s">
        <v>83</v>
      </c>
      <c r="AY151" s="210" t="s">
        <v>151</v>
      </c>
      <c r="BK151" s="212">
        <f>SUM(BK152:BK164)</f>
        <v>0</v>
      </c>
    </row>
    <row r="152" s="2" customFormat="1" ht="37.8" customHeight="1">
      <c r="A152" s="41"/>
      <c r="B152" s="42"/>
      <c r="C152" s="215" t="s">
        <v>8</v>
      </c>
      <c r="D152" s="215" t="s">
        <v>153</v>
      </c>
      <c r="E152" s="216" t="s">
        <v>2485</v>
      </c>
      <c r="F152" s="217" t="s">
        <v>2486</v>
      </c>
      <c r="G152" s="218" t="s">
        <v>256</v>
      </c>
      <c r="H152" s="219">
        <v>20.25</v>
      </c>
      <c r="I152" s="220"/>
      <c r="J152" s="221">
        <f>ROUND(I152*H152,2)</f>
        <v>0</v>
      </c>
      <c r="K152" s="217" t="s">
        <v>157</v>
      </c>
      <c r="L152" s="47"/>
      <c r="M152" s="222" t="s">
        <v>19</v>
      </c>
      <c r="N152" s="223" t="s">
        <v>46</v>
      </c>
      <c r="O152" s="87"/>
      <c r="P152" s="224">
        <f>O152*H152</f>
        <v>0</v>
      </c>
      <c r="Q152" s="224">
        <v>0.22897999999999999</v>
      </c>
      <c r="R152" s="224">
        <f>Q152*H152</f>
        <v>4.6368450000000001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158</v>
      </c>
      <c r="AT152" s="226" t="s">
        <v>153</v>
      </c>
      <c r="AU152" s="226" t="s">
        <v>85</v>
      </c>
      <c r="AY152" s="20" t="s">
        <v>151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83</v>
      </c>
      <c r="BK152" s="227">
        <f>ROUND(I152*H152,2)</f>
        <v>0</v>
      </c>
      <c r="BL152" s="20" t="s">
        <v>158</v>
      </c>
      <c r="BM152" s="226" t="s">
        <v>2487</v>
      </c>
    </row>
    <row r="153" s="2" customFormat="1">
      <c r="A153" s="41"/>
      <c r="B153" s="42"/>
      <c r="C153" s="43"/>
      <c r="D153" s="228" t="s">
        <v>160</v>
      </c>
      <c r="E153" s="43"/>
      <c r="F153" s="229" t="s">
        <v>2488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160</v>
      </c>
      <c r="AU153" s="20" t="s">
        <v>85</v>
      </c>
    </row>
    <row r="154" s="13" customFormat="1">
      <c r="A154" s="13"/>
      <c r="B154" s="233"/>
      <c r="C154" s="234"/>
      <c r="D154" s="235" t="s">
        <v>173</v>
      </c>
      <c r="E154" s="236" t="s">
        <v>19</v>
      </c>
      <c r="F154" s="237" t="s">
        <v>2489</v>
      </c>
      <c r="G154" s="234"/>
      <c r="H154" s="238">
        <v>22.5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173</v>
      </c>
      <c r="AU154" s="244" t="s">
        <v>85</v>
      </c>
      <c r="AV154" s="13" t="s">
        <v>85</v>
      </c>
      <c r="AW154" s="13" t="s">
        <v>36</v>
      </c>
      <c r="AX154" s="13" t="s">
        <v>75</v>
      </c>
      <c r="AY154" s="244" t="s">
        <v>151</v>
      </c>
    </row>
    <row r="155" s="13" customFormat="1">
      <c r="A155" s="13"/>
      <c r="B155" s="233"/>
      <c r="C155" s="234"/>
      <c r="D155" s="235" t="s">
        <v>173</v>
      </c>
      <c r="E155" s="236" t="s">
        <v>19</v>
      </c>
      <c r="F155" s="237" t="s">
        <v>2490</v>
      </c>
      <c r="G155" s="234"/>
      <c r="H155" s="238">
        <v>-2.25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173</v>
      </c>
      <c r="AU155" s="244" t="s">
        <v>85</v>
      </c>
      <c r="AV155" s="13" t="s">
        <v>85</v>
      </c>
      <c r="AW155" s="13" t="s">
        <v>36</v>
      </c>
      <c r="AX155" s="13" t="s">
        <v>75</v>
      </c>
      <c r="AY155" s="244" t="s">
        <v>151</v>
      </c>
    </row>
    <row r="156" s="15" customFormat="1">
      <c r="A156" s="15"/>
      <c r="B156" s="256"/>
      <c r="C156" s="257"/>
      <c r="D156" s="235" t="s">
        <v>173</v>
      </c>
      <c r="E156" s="258" t="s">
        <v>19</v>
      </c>
      <c r="F156" s="259" t="s">
        <v>2437</v>
      </c>
      <c r="G156" s="257"/>
      <c r="H156" s="260">
        <v>20.25</v>
      </c>
      <c r="I156" s="261"/>
      <c r="J156" s="257"/>
      <c r="K156" s="257"/>
      <c r="L156" s="262"/>
      <c r="M156" s="263"/>
      <c r="N156" s="264"/>
      <c r="O156" s="264"/>
      <c r="P156" s="264"/>
      <c r="Q156" s="264"/>
      <c r="R156" s="264"/>
      <c r="S156" s="264"/>
      <c r="T156" s="26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6" t="s">
        <v>173</v>
      </c>
      <c r="AU156" s="266" t="s">
        <v>85</v>
      </c>
      <c r="AV156" s="15" t="s">
        <v>167</v>
      </c>
      <c r="AW156" s="15" t="s">
        <v>36</v>
      </c>
      <c r="AX156" s="15" t="s">
        <v>83</v>
      </c>
      <c r="AY156" s="266" t="s">
        <v>151</v>
      </c>
    </row>
    <row r="157" s="2" customFormat="1" ht="24.15" customHeight="1">
      <c r="A157" s="41"/>
      <c r="B157" s="42"/>
      <c r="C157" s="215" t="s">
        <v>241</v>
      </c>
      <c r="D157" s="215" t="s">
        <v>153</v>
      </c>
      <c r="E157" s="216" t="s">
        <v>2491</v>
      </c>
      <c r="F157" s="217" t="s">
        <v>2492</v>
      </c>
      <c r="G157" s="218" t="s">
        <v>351</v>
      </c>
      <c r="H157" s="219">
        <v>0.012</v>
      </c>
      <c r="I157" s="220"/>
      <c r="J157" s="221">
        <f>ROUND(I157*H157,2)</f>
        <v>0</v>
      </c>
      <c r="K157" s="217" t="s">
        <v>157</v>
      </c>
      <c r="L157" s="47"/>
      <c r="M157" s="222" t="s">
        <v>19</v>
      </c>
      <c r="N157" s="223" t="s">
        <v>46</v>
      </c>
      <c r="O157" s="87"/>
      <c r="P157" s="224">
        <f>O157*H157</f>
        <v>0</v>
      </c>
      <c r="Q157" s="224">
        <v>1.0384040000000001</v>
      </c>
      <c r="R157" s="224">
        <f>Q157*H157</f>
        <v>0.012460848000000002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158</v>
      </c>
      <c r="AT157" s="226" t="s">
        <v>153</v>
      </c>
      <c r="AU157" s="226" t="s">
        <v>85</v>
      </c>
      <c r="AY157" s="20" t="s">
        <v>151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83</v>
      </c>
      <c r="BK157" s="227">
        <f>ROUND(I157*H157,2)</f>
        <v>0</v>
      </c>
      <c r="BL157" s="20" t="s">
        <v>158</v>
      </c>
      <c r="BM157" s="226" t="s">
        <v>2493</v>
      </c>
    </row>
    <row r="158" s="2" customFormat="1">
      <c r="A158" s="41"/>
      <c r="B158" s="42"/>
      <c r="C158" s="43"/>
      <c r="D158" s="228" t="s">
        <v>160</v>
      </c>
      <c r="E158" s="43"/>
      <c r="F158" s="229" t="s">
        <v>2494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160</v>
      </c>
      <c r="AU158" s="20" t="s">
        <v>85</v>
      </c>
    </row>
    <row r="159" s="13" customFormat="1">
      <c r="A159" s="13"/>
      <c r="B159" s="233"/>
      <c r="C159" s="234"/>
      <c r="D159" s="235" t="s">
        <v>173</v>
      </c>
      <c r="E159" s="236" t="s">
        <v>19</v>
      </c>
      <c r="F159" s="237" t="s">
        <v>2495</v>
      </c>
      <c r="G159" s="234"/>
      <c r="H159" s="238">
        <v>0.012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173</v>
      </c>
      <c r="AU159" s="244" t="s">
        <v>85</v>
      </c>
      <c r="AV159" s="13" t="s">
        <v>85</v>
      </c>
      <c r="AW159" s="13" t="s">
        <v>36</v>
      </c>
      <c r="AX159" s="13" t="s">
        <v>75</v>
      </c>
      <c r="AY159" s="244" t="s">
        <v>151</v>
      </c>
    </row>
    <row r="160" s="15" customFormat="1">
      <c r="A160" s="15"/>
      <c r="B160" s="256"/>
      <c r="C160" s="257"/>
      <c r="D160" s="235" t="s">
        <v>173</v>
      </c>
      <c r="E160" s="258" t="s">
        <v>19</v>
      </c>
      <c r="F160" s="259" t="s">
        <v>2496</v>
      </c>
      <c r="G160" s="257"/>
      <c r="H160" s="260">
        <v>0.012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6" t="s">
        <v>173</v>
      </c>
      <c r="AU160" s="266" t="s">
        <v>85</v>
      </c>
      <c r="AV160" s="15" t="s">
        <v>167</v>
      </c>
      <c r="AW160" s="15" t="s">
        <v>36</v>
      </c>
      <c r="AX160" s="15" t="s">
        <v>83</v>
      </c>
      <c r="AY160" s="266" t="s">
        <v>151</v>
      </c>
    </row>
    <row r="161" s="2" customFormat="1" ht="16.5" customHeight="1">
      <c r="A161" s="41"/>
      <c r="B161" s="42"/>
      <c r="C161" s="215" t="s">
        <v>247</v>
      </c>
      <c r="D161" s="215" t="s">
        <v>153</v>
      </c>
      <c r="E161" s="216" t="s">
        <v>2497</v>
      </c>
      <c r="F161" s="217" t="s">
        <v>2498</v>
      </c>
      <c r="G161" s="218" t="s">
        <v>193</v>
      </c>
      <c r="H161" s="219">
        <v>0.106</v>
      </c>
      <c r="I161" s="220"/>
      <c r="J161" s="221">
        <f>ROUND(I161*H161,2)</f>
        <v>0</v>
      </c>
      <c r="K161" s="217" t="s">
        <v>157</v>
      </c>
      <c r="L161" s="47"/>
      <c r="M161" s="222" t="s">
        <v>19</v>
      </c>
      <c r="N161" s="223" t="s">
        <v>46</v>
      </c>
      <c r="O161" s="87"/>
      <c r="P161" s="224">
        <f>O161*H161</f>
        <v>0</v>
      </c>
      <c r="Q161" s="224">
        <v>2.6446800000000001</v>
      </c>
      <c r="R161" s="224">
        <f>Q161*H161</f>
        <v>0.28033607999999999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158</v>
      </c>
      <c r="AT161" s="226" t="s">
        <v>153</v>
      </c>
      <c r="AU161" s="226" t="s">
        <v>85</v>
      </c>
      <c r="AY161" s="20" t="s">
        <v>151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83</v>
      </c>
      <c r="BK161" s="227">
        <f>ROUND(I161*H161,2)</f>
        <v>0</v>
      </c>
      <c r="BL161" s="20" t="s">
        <v>158</v>
      </c>
      <c r="BM161" s="226" t="s">
        <v>2499</v>
      </c>
    </row>
    <row r="162" s="2" customFormat="1">
      <c r="A162" s="41"/>
      <c r="B162" s="42"/>
      <c r="C162" s="43"/>
      <c r="D162" s="228" t="s">
        <v>160</v>
      </c>
      <c r="E162" s="43"/>
      <c r="F162" s="229" t="s">
        <v>2500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160</v>
      </c>
      <c r="AU162" s="20" t="s">
        <v>85</v>
      </c>
    </row>
    <row r="163" s="13" customFormat="1">
      <c r="A163" s="13"/>
      <c r="B163" s="233"/>
      <c r="C163" s="234"/>
      <c r="D163" s="235" t="s">
        <v>173</v>
      </c>
      <c r="E163" s="236" t="s">
        <v>19</v>
      </c>
      <c r="F163" s="237" t="s">
        <v>2501</v>
      </c>
      <c r="G163" s="234"/>
      <c r="H163" s="238">
        <v>0.106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173</v>
      </c>
      <c r="AU163" s="244" t="s">
        <v>85</v>
      </c>
      <c r="AV163" s="13" t="s">
        <v>85</v>
      </c>
      <c r="AW163" s="13" t="s">
        <v>36</v>
      </c>
      <c r="AX163" s="13" t="s">
        <v>75</v>
      </c>
      <c r="AY163" s="244" t="s">
        <v>151</v>
      </c>
    </row>
    <row r="164" s="15" customFormat="1">
      <c r="A164" s="15"/>
      <c r="B164" s="256"/>
      <c r="C164" s="257"/>
      <c r="D164" s="235" t="s">
        <v>173</v>
      </c>
      <c r="E164" s="258" t="s">
        <v>19</v>
      </c>
      <c r="F164" s="259" t="s">
        <v>2496</v>
      </c>
      <c r="G164" s="257"/>
      <c r="H164" s="260">
        <v>0.106</v>
      </c>
      <c r="I164" s="261"/>
      <c r="J164" s="257"/>
      <c r="K164" s="257"/>
      <c r="L164" s="262"/>
      <c r="M164" s="263"/>
      <c r="N164" s="264"/>
      <c r="O164" s="264"/>
      <c r="P164" s="264"/>
      <c r="Q164" s="264"/>
      <c r="R164" s="264"/>
      <c r="S164" s="264"/>
      <c r="T164" s="26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6" t="s">
        <v>173</v>
      </c>
      <c r="AU164" s="266" t="s">
        <v>85</v>
      </c>
      <c r="AV164" s="15" t="s">
        <v>167</v>
      </c>
      <c r="AW164" s="15" t="s">
        <v>36</v>
      </c>
      <c r="AX164" s="15" t="s">
        <v>83</v>
      </c>
      <c r="AY164" s="266" t="s">
        <v>151</v>
      </c>
    </row>
    <row r="165" s="12" customFormat="1" ht="22.8" customHeight="1">
      <c r="A165" s="12"/>
      <c r="B165" s="199"/>
      <c r="C165" s="200"/>
      <c r="D165" s="201" t="s">
        <v>74</v>
      </c>
      <c r="E165" s="213" t="s">
        <v>158</v>
      </c>
      <c r="F165" s="213" t="s">
        <v>431</v>
      </c>
      <c r="G165" s="200"/>
      <c r="H165" s="200"/>
      <c r="I165" s="203"/>
      <c r="J165" s="214">
        <f>BK165</f>
        <v>0</v>
      </c>
      <c r="K165" s="200"/>
      <c r="L165" s="205"/>
      <c r="M165" s="206"/>
      <c r="N165" s="207"/>
      <c r="O165" s="207"/>
      <c r="P165" s="208">
        <f>SUM(P166:P188)</f>
        <v>0</v>
      </c>
      <c r="Q165" s="207"/>
      <c r="R165" s="208">
        <f>SUM(R166:R188)</f>
        <v>3.3369629889799994</v>
      </c>
      <c r="S165" s="207"/>
      <c r="T165" s="209">
        <f>SUM(T166:T188)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0" t="s">
        <v>83</v>
      </c>
      <c r="AT165" s="211" t="s">
        <v>74</v>
      </c>
      <c r="AU165" s="211" t="s">
        <v>83</v>
      </c>
      <c r="AY165" s="210" t="s">
        <v>151</v>
      </c>
      <c r="BK165" s="212">
        <f>SUM(BK166:BK188)</f>
        <v>0</v>
      </c>
    </row>
    <row r="166" s="2" customFormat="1" ht="49.05" customHeight="1">
      <c r="A166" s="41"/>
      <c r="B166" s="42"/>
      <c r="C166" s="215" t="s">
        <v>253</v>
      </c>
      <c r="D166" s="215" t="s">
        <v>153</v>
      </c>
      <c r="E166" s="216" t="s">
        <v>2502</v>
      </c>
      <c r="F166" s="217" t="s">
        <v>2503</v>
      </c>
      <c r="G166" s="218" t="s">
        <v>407</v>
      </c>
      <c r="H166" s="219">
        <v>11</v>
      </c>
      <c r="I166" s="220"/>
      <c r="J166" s="221">
        <f>ROUND(I166*H166,2)</f>
        <v>0</v>
      </c>
      <c r="K166" s="217" t="s">
        <v>157</v>
      </c>
      <c r="L166" s="47"/>
      <c r="M166" s="222" t="s">
        <v>19</v>
      </c>
      <c r="N166" s="223" t="s">
        <v>46</v>
      </c>
      <c r="O166" s="87"/>
      <c r="P166" s="224">
        <f>O166*H166</f>
        <v>0</v>
      </c>
      <c r="Q166" s="224">
        <v>0.0045880000000000001</v>
      </c>
      <c r="R166" s="224">
        <f>Q166*H166</f>
        <v>0.050467999999999999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158</v>
      </c>
      <c r="AT166" s="226" t="s">
        <v>153</v>
      </c>
      <c r="AU166" s="226" t="s">
        <v>85</v>
      </c>
      <c r="AY166" s="20" t="s">
        <v>151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83</v>
      </c>
      <c r="BK166" s="227">
        <f>ROUND(I166*H166,2)</f>
        <v>0</v>
      </c>
      <c r="BL166" s="20" t="s">
        <v>158</v>
      </c>
      <c r="BM166" s="226" t="s">
        <v>2504</v>
      </c>
    </row>
    <row r="167" s="2" customFormat="1">
      <c r="A167" s="41"/>
      <c r="B167" s="42"/>
      <c r="C167" s="43"/>
      <c r="D167" s="228" t="s">
        <v>160</v>
      </c>
      <c r="E167" s="43"/>
      <c r="F167" s="229" t="s">
        <v>2505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160</v>
      </c>
      <c r="AU167" s="20" t="s">
        <v>85</v>
      </c>
    </row>
    <row r="168" s="13" customFormat="1">
      <c r="A168" s="13"/>
      <c r="B168" s="233"/>
      <c r="C168" s="234"/>
      <c r="D168" s="235" t="s">
        <v>173</v>
      </c>
      <c r="E168" s="236" t="s">
        <v>19</v>
      </c>
      <c r="F168" s="237" t="s">
        <v>226</v>
      </c>
      <c r="G168" s="234"/>
      <c r="H168" s="238">
        <v>11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173</v>
      </c>
      <c r="AU168" s="244" t="s">
        <v>85</v>
      </c>
      <c r="AV168" s="13" t="s">
        <v>85</v>
      </c>
      <c r="AW168" s="13" t="s">
        <v>36</v>
      </c>
      <c r="AX168" s="13" t="s">
        <v>83</v>
      </c>
      <c r="AY168" s="244" t="s">
        <v>151</v>
      </c>
    </row>
    <row r="169" s="2" customFormat="1" ht="16.5" customHeight="1">
      <c r="A169" s="41"/>
      <c r="B169" s="42"/>
      <c r="C169" s="267" t="s">
        <v>262</v>
      </c>
      <c r="D169" s="267" t="s">
        <v>363</v>
      </c>
      <c r="E169" s="268" t="s">
        <v>2506</v>
      </c>
      <c r="F169" s="269" t="s">
        <v>2507</v>
      </c>
      <c r="G169" s="270" t="s">
        <v>407</v>
      </c>
      <c r="H169" s="271">
        <v>11</v>
      </c>
      <c r="I169" s="272"/>
      <c r="J169" s="273">
        <f>ROUND(I169*H169,2)</f>
        <v>0</v>
      </c>
      <c r="K169" s="269" t="s">
        <v>157</v>
      </c>
      <c r="L169" s="274"/>
      <c r="M169" s="275" t="s">
        <v>19</v>
      </c>
      <c r="N169" s="276" t="s">
        <v>46</v>
      </c>
      <c r="O169" s="87"/>
      <c r="P169" s="224">
        <f>O169*H169</f>
        <v>0</v>
      </c>
      <c r="Q169" s="224">
        <v>0.11700000000000001</v>
      </c>
      <c r="R169" s="224">
        <f>Q169*H169</f>
        <v>1.2870000000000001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204</v>
      </c>
      <c r="AT169" s="226" t="s">
        <v>363</v>
      </c>
      <c r="AU169" s="226" t="s">
        <v>85</v>
      </c>
      <c r="AY169" s="20" t="s">
        <v>151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20" t="s">
        <v>83</v>
      </c>
      <c r="BK169" s="227">
        <f>ROUND(I169*H169,2)</f>
        <v>0</v>
      </c>
      <c r="BL169" s="20" t="s">
        <v>158</v>
      </c>
      <c r="BM169" s="226" t="s">
        <v>2508</v>
      </c>
    </row>
    <row r="170" s="2" customFormat="1" ht="24.15" customHeight="1">
      <c r="A170" s="41"/>
      <c r="B170" s="42"/>
      <c r="C170" s="215" t="s">
        <v>268</v>
      </c>
      <c r="D170" s="215" t="s">
        <v>153</v>
      </c>
      <c r="E170" s="216" t="s">
        <v>2509</v>
      </c>
      <c r="F170" s="217" t="s">
        <v>2510</v>
      </c>
      <c r="G170" s="218" t="s">
        <v>193</v>
      </c>
      <c r="H170" s="219">
        <v>0.71899999999999997</v>
      </c>
      <c r="I170" s="220"/>
      <c r="J170" s="221">
        <f>ROUND(I170*H170,2)</f>
        <v>0</v>
      </c>
      <c r="K170" s="217" t="s">
        <v>157</v>
      </c>
      <c r="L170" s="47"/>
      <c r="M170" s="222" t="s">
        <v>19</v>
      </c>
      <c r="N170" s="223" t="s">
        <v>46</v>
      </c>
      <c r="O170" s="87"/>
      <c r="P170" s="224">
        <f>O170*H170</f>
        <v>0</v>
      </c>
      <c r="Q170" s="224">
        <v>2.5019749999999998</v>
      </c>
      <c r="R170" s="224">
        <f>Q170*H170</f>
        <v>1.7989200249999999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158</v>
      </c>
      <c r="AT170" s="226" t="s">
        <v>153</v>
      </c>
      <c r="AU170" s="226" t="s">
        <v>85</v>
      </c>
      <c r="AY170" s="20" t="s">
        <v>151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83</v>
      </c>
      <c r="BK170" s="227">
        <f>ROUND(I170*H170,2)</f>
        <v>0</v>
      </c>
      <c r="BL170" s="20" t="s">
        <v>158</v>
      </c>
      <c r="BM170" s="226" t="s">
        <v>2511</v>
      </c>
    </row>
    <row r="171" s="2" customFormat="1">
      <c r="A171" s="41"/>
      <c r="B171" s="42"/>
      <c r="C171" s="43"/>
      <c r="D171" s="228" t="s">
        <v>160</v>
      </c>
      <c r="E171" s="43"/>
      <c r="F171" s="229" t="s">
        <v>2512</v>
      </c>
      <c r="G171" s="43"/>
      <c r="H171" s="43"/>
      <c r="I171" s="230"/>
      <c r="J171" s="43"/>
      <c r="K171" s="43"/>
      <c r="L171" s="47"/>
      <c r="M171" s="231"/>
      <c r="N171" s="232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160</v>
      </c>
      <c r="AU171" s="20" t="s">
        <v>85</v>
      </c>
    </row>
    <row r="172" s="13" customFormat="1">
      <c r="A172" s="13"/>
      <c r="B172" s="233"/>
      <c r="C172" s="234"/>
      <c r="D172" s="235" t="s">
        <v>173</v>
      </c>
      <c r="E172" s="236" t="s">
        <v>19</v>
      </c>
      <c r="F172" s="237" t="s">
        <v>2513</v>
      </c>
      <c r="G172" s="234"/>
      <c r="H172" s="238">
        <v>0.71899999999999997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173</v>
      </c>
      <c r="AU172" s="244" t="s">
        <v>85</v>
      </c>
      <c r="AV172" s="13" t="s">
        <v>85</v>
      </c>
      <c r="AW172" s="13" t="s">
        <v>36</v>
      </c>
      <c r="AX172" s="13" t="s">
        <v>83</v>
      </c>
      <c r="AY172" s="244" t="s">
        <v>151</v>
      </c>
    </row>
    <row r="173" s="2" customFormat="1" ht="24.15" customHeight="1">
      <c r="A173" s="41"/>
      <c r="B173" s="42"/>
      <c r="C173" s="215" t="s">
        <v>273</v>
      </c>
      <c r="D173" s="215" t="s">
        <v>153</v>
      </c>
      <c r="E173" s="216" t="s">
        <v>2514</v>
      </c>
      <c r="F173" s="217" t="s">
        <v>2515</v>
      </c>
      <c r="G173" s="218" t="s">
        <v>256</v>
      </c>
      <c r="H173" s="219">
        <v>6.375</v>
      </c>
      <c r="I173" s="220"/>
      <c r="J173" s="221">
        <f>ROUND(I173*H173,2)</f>
        <v>0</v>
      </c>
      <c r="K173" s="217" t="s">
        <v>157</v>
      </c>
      <c r="L173" s="47"/>
      <c r="M173" s="222" t="s">
        <v>19</v>
      </c>
      <c r="N173" s="223" t="s">
        <v>46</v>
      </c>
      <c r="O173" s="87"/>
      <c r="P173" s="224">
        <f>O173*H173</f>
        <v>0</v>
      </c>
      <c r="Q173" s="224">
        <v>0.0084224999999999994</v>
      </c>
      <c r="R173" s="224">
        <f>Q173*H173</f>
        <v>0.053693437499999996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158</v>
      </c>
      <c r="AT173" s="226" t="s">
        <v>153</v>
      </c>
      <c r="AU173" s="226" t="s">
        <v>85</v>
      </c>
      <c r="AY173" s="20" t="s">
        <v>151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83</v>
      </c>
      <c r="BK173" s="227">
        <f>ROUND(I173*H173,2)</f>
        <v>0</v>
      </c>
      <c r="BL173" s="20" t="s">
        <v>158</v>
      </c>
      <c r="BM173" s="226" t="s">
        <v>2516</v>
      </c>
    </row>
    <row r="174" s="2" customFormat="1">
      <c r="A174" s="41"/>
      <c r="B174" s="42"/>
      <c r="C174" s="43"/>
      <c r="D174" s="228" t="s">
        <v>160</v>
      </c>
      <c r="E174" s="43"/>
      <c r="F174" s="229" t="s">
        <v>2517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160</v>
      </c>
      <c r="AU174" s="20" t="s">
        <v>85</v>
      </c>
    </row>
    <row r="175" s="13" customFormat="1">
      <c r="A175" s="13"/>
      <c r="B175" s="233"/>
      <c r="C175" s="234"/>
      <c r="D175" s="235" t="s">
        <v>173</v>
      </c>
      <c r="E175" s="236" t="s">
        <v>19</v>
      </c>
      <c r="F175" s="237" t="s">
        <v>2518</v>
      </c>
      <c r="G175" s="234"/>
      <c r="H175" s="238">
        <v>5.75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173</v>
      </c>
      <c r="AU175" s="244" t="s">
        <v>85</v>
      </c>
      <c r="AV175" s="13" t="s">
        <v>85</v>
      </c>
      <c r="AW175" s="13" t="s">
        <v>36</v>
      </c>
      <c r="AX175" s="13" t="s">
        <v>75</v>
      </c>
      <c r="AY175" s="244" t="s">
        <v>151</v>
      </c>
    </row>
    <row r="176" s="13" customFormat="1">
      <c r="A176" s="13"/>
      <c r="B176" s="233"/>
      <c r="C176" s="234"/>
      <c r="D176" s="235" t="s">
        <v>173</v>
      </c>
      <c r="E176" s="236" t="s">
        <v>19</v>
      </c>
      <c r="F176" s="237" t="s">
        <v>2519</v>
      </c>
      <c r="G176" s="234"/>
      <c r="H176" s="238">
        <v>0.625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173</v>
      </c>
      <c r="AU176" s="244" t="s">
        <v>85</v>
      </c>
      <c r="AV176" s="13" t="s">
        <v>85</v>
      </c>
      <c r="AW176" s="13" t="s">
        <v>36</v>
      </c>
      <c r="AX176" s="13" t="s">
        <v>75</v>
      </c>
      <c r="AY176" s="244" t="s">
        <v>151</v>
      </c>
    </row>
    <row r="177" s="15" customFormat="1">
      <c r="A177" s="15"/>
      <c r="B177" s="256"/>
      <c r="C177" s="257"/>
      <c r="D177" s="235" t="s">
        <v>173</v>
      </c>
      <c r="E177" s="258" t="s">
        <v>19</v>
      </c>
      <c r="F177" s="259" t="s">
        <v>2437</v>
      </c>
      <c r="G177" s="257"/>
      <c r="H177" s="260">
        <v>6.375</v>
      </c>
      <c r="I177" s="261"/>
      <c r="J177" s="257"/>
      <c r="K177" s="257"/>
      <c r="L177" s="262"/>
      <c r="M177" s="263"/>
      <c r="N177" s="264"/>
      <c r="O177" s="264"/>
      <c r="P177" s="264"/>
      <c r="Q177" s="264"/>
      <c r="R177" s="264"/>
      <c r="S177" s="264"/>
      <c r="T177" s="26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6" t="s">
        <v>173</v>
      </c>
      <c r="AU177" s="266" t="s">
        <v>85</v>
      </c>
      <c r="AV177" s="15" t="s">
        <v>167</v>
      </c>
      <c r="AW177" s="15" t="s">
        <v>36</v>
      </c>
      <c r="AX177" s="15" t="s">
        <v>83</v>
      </c>
      <c r="AY177" s="266" t="s">
        <v>151</v>
      </c>
    </row>
    <row r="178" s="2" customFormat="1" ht="24.15" customHeight="1">
      <c r="A178" s="41"/>
      <c r="B178" s="42"/>
      <c r="C178" s="215" t="s">
        <v>278</v>
      </c>
      <c r="D178" s="215" t="s">
        <v>153</v>
      </c>
      <c r="E178" s="216" t="s">
        <v>2520</v>
      </c>
      <c r="F178" s="217" t="s">
        <v>2521</v>
      </c>
      <c r="G178" s="218" t="s">
        <v>256</v>
      </c>
      <c r="H178" s="219">
        <v>6.375</v>
      </c>
      <c r="I178" s="220"/>
      <c r="J178" s="221">
        <f>ROUND(I178*H178,2)</f>
        <v>0</v>
      </c>
      <c r="K178" s="217" t="s">
        <v>157</v>
      </c>
      <c r="L178" s="47"/>
      <c r="M178" s="222" t="s">
        <v>19</v>
      </c>
      <c r="N178" s="223" t="s">
        <v>46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158</v>
      </c>
      <c r="AT178" s="226" t="s">
        <v>153</v>
      </c>
      <c r="AU178" s="226" t="s">
        <v>85</v>
      </c>
      <c r="AY178" s="20" t="s">
        <v>151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83</v>
      </c>
      <c r="BK178" s="227">
        <f>ROUND(I178*H178,2)</f>
        <v>0</v>
      </c>
      <c r="BL178" s="20" t="s">
        <v>158</v>
      </c>
      <c r="BM178" s="226" t="s">
        <v>2522</v>
      </c>
    </row>
    <row r="179" s="2" customFormat="1">
      <c r="A179" s="41"/>
      <c r="B179" s="42"/>
      <c r="C179" s="43"/>
      <c r="D179" s="228" t="s">
        <v>160</v>
      </c>
      <c r="E179" s="43"/>
      <c r="F179" s="229" t="s">
        <v>2523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160</v>
      </c>
      <c r="AU179" s="20" t="s">
        <v>85</v>
      </c>
    </row>
    <row r="180" s="2" customFormat="1" ht="24.15" customHeight="1">
      <c r="A180" s="41"/>
      <c r="B180" s="42"/>
      <c r="C180" s="215" t="s">
        <v>285</v>
      </c>
      <c r="D180" s="215" t="s">
        <v>153</v>
      </c>
      <c r="E180" s="216" t="s">
        <v>2524</v>
      </c>
      <c r="F180" s="217" t="s">
        <v>2525</v>
      </c>
      <c r="G180" s="218" t="s">
        <v>351</v>
      </c>
      <c r="H180" s="219">
        <v>0.060999999999999999</v>
      </c>
      <c r="I180" s="220"/>
      <c r="J180" s="221">
        <f>ROUND(I180*H180,2)</f>
        <v>0</v>
      </c>
      <c r="K180" s="217" t="s">
        <v>157</v>
      </c>
      <c r="L180" s="47"/>
      <c r="M180" s="222" t="s">
        <v>19</v>
      </c>
      <c r="N180" s="223" t="s">
        <v>46</v>
      </c>
      <c r="O180" s="87"/>
      <c r="P180" s="224">
        <f>O180*H180</f>
        <v>0</v>
      </c>
      <c r="Q180" s="224">
        <v>1.0529056800000001</v>
      </c>
      <c r="R180" s="224">
        <f>Q180*H180</f>
        <v>0.06422724648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158</v>
      </c>
      <c r="AT180" s="226" t="s">
        <v>153</v>
      </c>
      <c r="AU180" s="226" t="s">
        <v>85</v>
      </c>
      <c r="AY180" s="20" t="s">
        <v>151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83</v>
      </c>
      <c r="BK180" s="227">
        <f>ROUND(I180*H180,2)</f>
        <v>0</v>
      </c>
      <c r="BL180" s="20" t="s">
        <v>158</v>
      </c>
      <c r="BM180" s="226" t="s">
        <v>2526</v>
      </c>
    </row>
    <row r="181" s="2" customFormat="1">
      <c r="A181" s="41"/>
      <c r="B181" s="42"/>
      <c r="C181" s="43"/>
      <c r="D181" s="228" t="s">
        <v>160</v>
      </c>
      <c r="E181" s="43"/>
      <c r="F181" s="229" t="s">
        <v>2527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160</v>
      </c>
      <c r="AU181" s="20" t="s">
        <v>85</v>
      </c>
    </row>
    <row r="182" s="13" customFormat="1">
      <c r="A182" s="13"/>
      <c r="B182" s="233"/>
      <c r="C182" s="234"/>
      <c r="D182" s="235" t="s">
        <v>173</v>
      </c>
      <c r="E182" s="236" t="s">
        <v>19</v>
      </c>
      <c r="F182" s="237" t="s">
        <v>2528</v>
      </c>
      <c r="G182" s="234"/>
      <c r="H182" s="238">
        <v>0.049000000000000002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173</v>
      </c>
      <c r="AU182" s="244" t="s">
        <v>85</v>
      </c>
      <c r="AV182" s="13" t="s">
        <v>85</v>
      </c>
      <c r="AW182" s="13" t="s">
        <v>36</v>
      </c>
      <c r="AX182" s="13" t="s">
        <v>75</v>
      </c>
      <c r="AY182" s="244" t="s">
        <v>151</v>
      </c>
    </row>
    <row r="183" s="13" customFormat="1">
      <c r="A183" s="13"/>
      <c r="B183" s="233"/>
      <c r="C183" s="234"/>
      <c r="D183" s="235" t="s">
        <v>173</v>
      </c>
      <c r="E183" s="236" t="s">
        <v>19</v>
      </c>
      <c r="F183" s="237" t="s">
        <v>2529</v>
      </c>
      <c r="G183" s="234"/>
      <c r="H183" s="238">
        <v>0.012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173</v>
      </c>
      <c r="AU183" s="244" t="s">
        <v>85</v>
      </c>
      <c r="AV183" s="13" t="s">
        <v>85</v>
      </c>
      <c r="AW183" s="13" t="s">
        <v>36</v>
      </c>
      <c r="AX183" s="13" t="s">
        <v>75</v>
      </c>
      <c r="AY183" s="244" t="s">
        <v>151</v>
      </c>
    </row>
    <row r="184" s="15" customFormat="1">
      <c r="A184" s="15"/>
      <c r="B184" s="256"/>
      <c r="C184" s="257"/>
      <c r="D184" s="235" t="s">
        <v>173</v>
      </c>
      <c r="E184" s="258" t="s">
        <v>19</v>
      </c>
      <c r="F184" s="259" t="s">
        <v>2437</v>
      </c>
      <c r="G184" s="257"/>
      <c r="H184" s="260">
        <v>0.060999999999999999</v>
      </c>
      <c r="I184" s="261"/>
      <c r="J184" s="257"/>
      <c r="K184" s="257"/>
      <c r="L184" s="262"/>
      <c r="M184" s="263"/>
      <c r="N184" s="264"/>
      <c r="O184" s="264"/>
      <c r="P184" s="264"/>
      <c r="Q184" s="264"/>
      <c r="R184" s="264"/>
      <c r="S184" s="264"/>
      <c r="T184" s="26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6" t="s">
        <v>173</v>
      </c>
      <c r="AU184" s="266" t="s">
        <v>85</v>
      </c>
      <c r="AV184" s="15" t="s">
        <v>167</v>
      </c>
      <c r="AW184" s="15" t="s">
        <v>36</v>
      </c>
      <c r="AX184" s="15" t="s">
        <v>83</v>
      </c>
      <c r="AY184" s="266" t="s">
        <v>151</v>
      </c>
    </row>
    <row r="185" s="2" customFormat="1" ht="49.05" customHeight="1">
      <c r="A185" s="41"/>
      <c r="B185" s="42"/>
      <c r="C185" s="215" t="s">
        <v>7</v>
      </c>
      <c r="D185" s="215" t="s">
        <v>153</v>
      </c>
      <c r="E185" s="216" t="s">
        <v>2530</v>
      </c>
      <c r="F185" s="217" t="s">
        <v>2531</v>
      </c>
      <c r="G185" s="218" t="s">
        <v>170</v>
      </c>
      <c r="H185" s="219">
        <v>1</v>
      </c>
      <c r="I185" s="220"/>
      <c r="J185" s="221">
        <f>ROUND(I185*H185,2)</f>
        <v>0</v>
      </c>
      <c r="K185" s="217" t="s">
        <v>157</v>
      </c>
      <c r="L185" s="47"/>
      <c r="M185" s="222" t="s">
        <v>19</v>
      </c>
      <c r="N185" s="223" t="s">
        <v>46</v>
      </c>
      <c r="O185" s="87"/>
      <c r="P185" s="224">
        <f>O185*H185</f>
        <v>0</v>
      </c>
      <c r="Q185" s="224">
        <v>0.034654280000000003</v>
      </c>
      <c r="R185" s="224">
        <f>Q185*H185</f>
        <v>0.034654280000000003</v>
      </c>
      <c r="S185" s="224">
        <v>0</v>
      </c>
      <c r="T185" s="22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158</v>
      </c>
      <c r="AT185" s="226" t="s">
        <v>153</v>
      </c>
      <c r="AU185" s="226" t="s">
        <v>85</v>
      </c>
      <c r="AY185" s="20" t="s">
        <v>151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20" t="s">
        <v>83</v>
      </c>
      <c r="BK185" s="227">
        <f>ROUND(I185*H185,2)</f>
        <v>0</v>
      </c>
      <c r="BL185" s="20" t="s">
        <v>158</v>
      </c>
      <c r="BM185" s="226" t="s">
        <v>2532</v>
      </c>
    </row>
    <row r="186" s="2" customFormat="1">
      <c r="A186" s="41"/>
      <c r="B186" s="42"/>
      <c r="C186" s="43"/>
      <c r="D186" s="228" t="s">
        <v>160</v>
      </c>
      <c r="E186" s="43"/>
      <c r="F186" s="229" t="s">
        <v>2533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160</v>
      </c>
      <c r="AU186" s="20" t="s">
        <v>85</v>
      </c>
    </row>
    <row r="187" s="13" customFormat="1">
      <c r="A187" s="13"/>
      <c r="B187" s="233"/>
      <c r="C187" s="234"/>
      <c r="D187" s="235" t="s">
        <v>173</v>
      </c>
      <c r="E187" s="236" t="s">
        <v>19</v>
      </c>
      <c r="F187" s="237" t="s">
        <v>2534</v>
      </c>
      <c r="G187" s="234"/>
      <c r="H187" s="238">
        <v>1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173</v>
      </c>
      <c r="AU187" s="244" t="s">
        <v>85</v>
      </c>
      <c r="AV187" s="13" t="s">
        <v>85</v>
      </c>
      <c r="AW187" s="13" t="s">
        <v>36</v>
      </c>
      <c r="AX187" s="13" t="s">
        <v>83</v>
      </c>
      <c r="AY187" s="244" t="s">
        <v>151</v>
      </c>
    </row>
    <row r="188" s="2" customFormat="1" ht="33" customHeight="1">
      <c r="A188" s="41"/>
      <c r="B188" s="42"/>
      <c r="C188" s="267" t="s">
        <v>295</v>
      </c>
      <c r="D188" s="267" t="s">
        <v>363</v>
      </c>
      <c r="E188" s="268" t="s">
        <v>2535</v>
      </c>
      <c r="F188" s="269" t="s">
        <v>2536</v>
      </c>
      <c r="G188" s="270" t="s">
        <v>170</v>
      </c>
      <c r="H188" s="271">
        <v>1</v>
      </c>
      <c r="I188" s="272"/>
      <c r="J188" s="273">
        <f>ROUND(I188*H188,2)</f>
        <v>0</v>
      </c>
      <c r="K188" s="269" t="s">
        <v>19</v>
      </c>
      <c r="L188" s="274"/>
      <c r="M188" s="275" t="s">
        <v>19</v>
      </c>
      <c r="N188" s="276" t="s">
        <v>46</v>
      </c>
      <c r="O188" s="87"/>
      <c r="P188" s="224">
        <f>O188*H188</f>
        <v>0</v>
      </c>
      <c r="Q188" s="224">
        <v>0.048000000000000001</v>
      </c>
      <c r="R188" s="224">
        <f>Q188*H188</f>
        <v>0.048000000000000001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204</v>
      </c>
      <c r="AT188" s="226" t="s">
        <v>363</v>
      </c>
      <c r="AU188" s="226" t="s">
        <v>85</v>
      </c>
      <c r="AY188" s="20" t="s">
        <v>151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20" t="s">
        <v>83</v>
      </c>
      <c r="BK188" s="227">
        <f>ROUND(I188*H188,2)</f>
        <v>0</v>
      </c>
      <c r="BL188" s="20" t="s">
        <v>158</v>
      </c>
      <c r="BM188" s="226" t="s">
        <v>2537</v>
      </c>
    </row>
    <row r="189" s="12" customFormat="1" ht="22.8" customHeight="1">
      <c r="A189" s="12"/>
      <c r="B189" s="199"/>
      <c r="C189" s="200"/>
      <c r="D189" s="201" t="s">
        <v>74</v>
      </c>
      <c r="E189" s="213" t="s">
        <v>190</v>
      </c>
      <c r="F189" s="213" t="s">
        <v>2538</v>
      </c>
      <c r="G189" s="200"/>
      <c r="H189" s="200"/>
      <c r="I189" s="203"/>
      <c r="J189" s="214">
        <f>BK189</f>
        <v>0</v>
      </c>
      <c r="K189" s="200"/>
      <c r="L189" s="205"/>
      <c r="M189" s="206"/>
      <c r="N189" s="207"/>
      <c r="O189" s="207"/>
      <c r="P189" s="208">
        <f>SUM(P190:P271)</f>
        <v>0</v>
      </c>
      <c r="Q189" s="207"/>
      <c r="R189" s="208">
        <f>SUM(R190:R271)</f>
        <v>2.3147654851200001</v>
      </c>
      <c r="S189" s="207"/>
      <c r="T189" s="209">
        <f>SUM(T190:T271)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0" t="s">
        <v>83</v>
      </c>
      <c r="AT189" s="211" t="s">
        <v>74</v>
      </c>
      <c r="AU189" s="211" t="s">
        <v>83</v>
      </c>
      <c r="AY189" s="210" t="s">
        <v>151</v>
      </c>
      <c r="BK189" s="212">
        <f>SUM(BK190:BK271)</f>
        <v>0</v>
      </c>
    </row>
    <row r="190" s="2" customFormat="1" ht="33" customHeight="1">
      <c r="A190" s="41"/>
      <c r="B190" s="42"/>
      <c r="C190" s="215" t="s">
        <v>300</v>
      </c>
      <c r="D190" s="215" t="s">
        <v>153</v>
      </c>
      <c r="E190" s="216" t="s">
        <v>2539</v>
      </c>
      <c r="F190" s="217" t="s">
        <v>2540</v>
      </c>
      <c r="G190" s="218" t="s">
        <v>256</v>
      </c>
      <c r="H190" s="219">
        <v>14.199999999999999</v>
      </c>
      <c r="I190" s="220"/>
      <c r="J190" s="221">
        <f>ROUND(I190*H190,2)</f>
        <v>0</v>
      </c>
      <c r="K190" s="217" t="s">
        <v>157</v>
      </c>
      <c r="L190" s="47"/>
      <c r="M190" s="222" t="s">
        <v>19</v>
      </c>
      <c r="N190" s="223" t="s">
        <v>46</v>
      </c>
      <c r="O190" s="87"/>
      <c r="P190" s="224">
        <f>O190*H190</f>
        <v>0</v>
      </c>
      <c r="Q190" s="224">
        <v>0.0073499999999999998</v>
      </c>
      <c r="R190" s="224">
        <f>Q190*H190</f>
        <v>0.10436999999999999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158</v>
      </c>
      <c r="AT190" s="226" t="s">
        <v>153</v>
      </c>
      <c r="AU190" s="226" t="s">
        <v>85</v>
      </c>
      <c r="AY190" s="20" t="s">
        <v>151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20" t="s">
        <v>83</v>
      </c>
      <c r="BK190" s="227">
        <f>ROUND(I190*H190,2)</f>
        <v>0</v>
      </c>
      <c r="BL190" s="20" t="s">
        <v>158</v>
      </c>
      <c r="BM190" s="226" t="s">
        <v>2541</v>
      </c>
    </row>
    <row r="191" s="2" customFormat="1">
      <c r="A191" s="41"/>
      <c r="B191" s="42"/>
      <c r="C191" s="43"/>
      <c r="D191" s="228" t="s">
        <v>160</v>
      </c>
      <c r="E191" s="43"/>
      <c r="F191" s="229" t="s">
        <v>2542</v>
      </c>
      <c r="G191" s="43"/>
      <c r="H191" s="43"/>
      <c r="I191" s="230"/>
      <c r="J191" s="43"/>
      <c r="K191" s="43"/>
      <c r="L191" s="47"/>
      <c r="M191" s="231"/>
      <c r="N191" s="232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160</v>
      </c>
      <c r="AU191" s="20" t="s">
        <v>85</v>
      </c>
    </row>
    <row r="192" s="13" customFormat="1">
      <c r="A192" s="13"/>
      <c r="B192" s="233"/>
      <c r="C192" s="234"/>
      <c r="D192" s="235" t="s">
        <v>173</v>
      </c>
      <c r="E192" s="236" t="s">
        <v>19</v>
      </c>
      <c r="F192" s="237" t="s">
        <v>2543</v>
      </c>
      <c r="G192" s="234"/>
      <c r="H192" s="238">
        <v>15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173</v>
      </c>
      <c r="AU192" s="244" t="s">
        <v>85</v>
      </c>
      <c r="AV192" s="13" t="s">
        <v>85</v>
      </c>
      <c r="AW192" s="13" t="s">
        <v>36</v>
      </c>
      <c r="AX192" s="13" t="s">
        <v>75</v>
      </c>
      <c r="AY192" s="244" t="s">
        <v>151</v>
      </c>
    </row>
    <row r="193" s="13" customFormat="1">
      <c r="A193" s="13"/>
      <c r="B193" s="233"/>
      <c r="C193" s="234"/>
      <c r="D193" s="235" t="s">
        <v>173</v>
      </c>
      <c r="E193" s="236" t="s">
        <v>19</v>
      </c>
      <c r="F193" s="237" t="s">
        <v>2544</v>
      </c>
      <c r="G193" s="234"/>
      <c r="H193" s="238">
        <v>-2.1000000000000001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173</v>
      </c>
      <c r="AU193" s="244" t="s">
        <v>85</v>
      </c>
      <c r="AV193" s="13" t="s">
        <v>85</v>
      </c>
      <c r="AW193" s="13" t="s">
        <v>36</v>
      </c>
      <c r="AX193" s="13" t="s">
        <v>75</v>
      </c>
      <c r="AY193" s="244" t="s">
        <v>151</v>
      </c>
    </row>
    <row r="194" s="13" customFormat="1">
      <c r="A194" s="13"/>
      <c r="B194" s="233"/>
      <c r="C194" s="234"/>
      <c r="D194" s="235" t="s">
        <v>173</v>
      </c>
      <c r="E194" s="236" t="s">
        <v>19</v>
      </c>
      <c r="F194" s="237" t="s">
        <v>2545</v>
      </c>
      <c r="G194" s="234"/>
      <c r="H194" s="238">
        <v>1.3</v>
      </c>
      <c r="I194" s="239"/>
      <c r="J194" s="234"/>
      <c r="K194" s="234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173</v>
      </c>
      <c r="AU194" s="244" t="s">
        <v>85</v>
      </c>
      <c r="AV194" s="13" t="s">
        <v>85</v>
      </c>
      <c r="AW194" s="13" t="s">
        <v>36</v>
      </c>
      <c r="AX194" s="13" t="s">
        <v>75</v>
      </c>
      <c r="AY194" s="244" t="s">
        <v>151</v>
      </c>
    </row>
    <row r="195" s="15" customFormat="1">
      <c r="A195" s="15"/>
      <c r="B195" s="256"/>
      <c r="C195" s="257"/>
      <c r="D195" s="235" t="s">
        <v>173</v>
      </c>
      <c r="E195" s="258" t="s">
        <v>2379</v>
      </c>
      <c r="F195" s="259" t="s">
        <v>2437</v>
      </c>
      <c r="G195" s="257"/>
      <c r="H195" s="260">
        <v>14.199999999999999</v>
      </c>
      <c r="I195" s="261"/>
      <c r="J195" s="257"/>
      <c r="K195" s="257"/>
      <c r="L195" s="262"/>
      <c r="M195" s="263"/>
      <c r="N195" s="264"/>
      <c r="O195" s="264"/>
      <c r="P195" s="264"/>
      <c r="Q195" s="264"/>
      <c r="R195" s="264"/>
      <c r="S195" s="264"/>
      <c r="T195" s="26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6" t="s">
        <v>173</v>
      </c>
      <c r="AU195" s="266" t="s">
        <v>85</v>
      </c>
      <c r="AV195" s="15" t="s">
        <v>167</v>
      </c>
      <c r="AW195" s="15" t="s">
        <v>36</v>
      </c>
      <c r="AX195" s="15" t="s">
        <v>83</v>
      </c>
      <c r="AY195" s="266" t="s">
        <v>151</v>
      </c>
    </row>
    <row r="196" s="2" customFormat="1" ht="37.8" customHeight="1">
      <c r="A196" s="41"/>
      <c r="B196" s="42"/>
      <c r="C196" s="215" t="s">
        <v>305</v>
      </c>
      <c r="D196" s="215" t="s">
        <v>153</v>
      </c>
      <c r="E196" s="216" t="s">
        <v>2546</v>
      </c>
      <c r="F196" s="217" t="s">
        <v>2547</v>
      </c>
      <c r="G196" s="218" t="s">
        <v>256</v>
      </c>
      <c r="H196" s="219">
        <v>14.199999999999999</v>
      </c>
      <c r="I196" s="220"/>
      <c r="J196" s="221">
        <f>ROUND(I196*H196,2)</f>
        <v>0</v>
      </c>
      <c r="K196" s="217" t="s">
        <v>157</v>
      </c>
      <c r="L196" s="47"/>
      <c r="M196" s="222" t="s">
        <v>19</v>
      </c>
      <c r="N196" s="223" t="s">
        <v>46</v>
      </c>
      <c r="O196" s="87"/>
      <c r="P196" s="224">
        <f>O196*H196</f>
        <v>0</v>
      </c>
      <c r="Q196" s="224">
        <v>0.0043839999999999999</v>
      </c>
      <c r="R196" s="224">
        <f>Q196*H196</f>
        <v>0.062252799999999997</v>
      </c>
      <c r="S196" s="224">
        <v>0</v>
      </c>
      <c r="T196" s="22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6" t="s">
        <v>158</v>
      </c>
      <c r="AT196" s="226" t="s">
        <v>153</v>
      </c>
      <c r="AU196" s="226" t="s">
        <v>85</v>
      </c>
      <c r="AY196" s="20" t="s">
        <v>151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20" t="s">
        <v>83</v>
      </c>
      <c r="BK196" s="227">
        <f>ROUND(I196*H196,2)</f>
        <v>0</v>
      </c>
      <c r="BL196" s="20" t="s">
        <v>158</v>
      </c>
      <c r="BM196" s="226" t="s">
        <v>2548</v>
      </c>
    </row>
    <row r="197" s="2" customFormat="1">
      <c r="A197" s="41"/>
      <c r="B197" s="42"/>
      <c r="C197" s="43"/>
      <c r="D197" s="228" t="s">
        <v>160</v>
      </c>
      <c r="E197" s="43"/>
      <c r="F197" s="229" t="s">
        <v>2549</v>
      </c>
      <c r="G197" s="43"/>
      <c r="H197" s="43"/>
      <c r="I197" s="230"/>
      <c r="J197" s="43"/>
      <c r="K197" s="43"/>
      <c r="L197" s="47"/>
      <c r="M197" s="231"/>
      <c r="N197" s="232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160</v>
      </c>
      <c r="AU197" s="20" t="s">
        <v>85</v>
      </c>
    </row>
    <row r="198" s="13" customFormat="1">
      <c r="A198" s="13"/>
      <c r="B198" s="233"/>
      <c r="C198" s="234"/>
      <c r="D198" s="235" t="s">
        <v>173</v>
      </c>
      <c r="E198" s="236" t="s">
        <v>19</v>
      </c>
      <c r="F198" s="237" t="s">
        <v>2379</v>
      </c>
      <c r="G198" s="234"/>
      <c r="H198" s="238">
        <v>14.199999999999999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173</v>
      </c>
      <c r="AU198" s="244" t="s">
        <v>85</v>
      </c>
      <c r="AV198" s="13" t="s">
        <v>85</v>
      </c>
      <c r="AW198" s="13" t="s">
        <v>36</v>
      </c>
      <c r="AX198" s="13" t="s">
        <v>83</v>
      </c>
      <c r="AY198" s="244" t="s">
        <v>151</v>
      </c>
    </row>
    <row r="199" s="2" customFormat="1" ht="44.25" customHeight="1">
      <c r="A199" s="41"/>
      <c r="B199" s="42"/>
      <c r="C199" s="215" t="s">
        <v>310</v>
      </c>
      <c r="D199" s="215" t="s">
        <v>153</v>
      </c>
      <c r="E199" s="216" t="s">
        <v>2550</v>
      </c>
      <c r="F199" s="217" t="s">
        <v>2551</v>
      </c>
      <c r="G199" s="218" t="s">
        <v>256</v>
      </c>
      <c r="H199" s="219">
        <v>14.199999999999999</v>
      </c>
      <c r="I199" s="220"/>
      <c r="J199" s="221">
        <f>ROUND(I199*H199,2)</f>
        <v>0</v>
      </c>
      <c r="K199" s="217" t="s">
        <v>157</v>
      </c>
      <c r="L199" s="47"/>
      <c r="M199" s="222" t="s">
        <v>19</v>
      </c>
      <c r="N199" s="223" t="s">
        <v>46</v>
      </c>
      <c r="O199" s="87"/>
      <c r="P199" s="224">
        <f>O199*H199</f>
        <v>0</v>
      </c>
      <c r="Q199" s="224">
        <v>0.018380000000000001</v>
      </c>
      <c r="R199" s="224">
        <f>Q199*H199</f>
        <v>0.26099600000000001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158</v>
      </c>
      <c r="AT199" s="226" t="s">
        <v>153</v>
      </c>
      <c r="AU199" s="226" t="s">
        <v>85</v>
      </c>
      <c r="AY199" s="20" t="s">
        <v>151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83</v>
      </c>
      <c r="BK199" s="227">
        <f>ROUND(I199*H199,2)</f>
        <v>0</v>
      </c>
      <c r="BL199" s="20" t="s">
        <v>158</v>
      </c>
      <c r="BM199" s="226" t="s">
        <v>2552</v>
      </c>
    </row>
    <row r="200" s="2" customFormat="1">
      <c r="A200" s="41"/>
      <c r="B200" s="42"/>
      <c r="C200" s="43"/>
      <c r="D200" s="228" t="s">
        <v>160</v>
      </c>
      <c r="E200" s="43"/>
      <c r="F200" s="229" t="s">
        <v>2553</v>
      </c>
      <c r="G200" s="43"/>
      <c r="H200" s="43"/>
      <c r="I200" s="230"/>
      <c r="J200" s="43"/>
      <c r="K200" s="43"/>
      <c r="L200" s="47"/>
      <c r="M200" s="231"/>
      <c r="N200" s="232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160</v>
      </c>
      <c r="AU200" s="20" t="s">
        <v>85</v>
      </c>
    </row>
    <row r="201" s="13" customFormat="1">
      <c r="A201" s="13"/>
      <c r="B201" s="233"/>
      <c r="C201" s="234"/>
      <c r="D201" s="235" t="s">
        <v>173</v>
      </c>
      <c r="E201" s="236" t="s">
        <v>19</v>
      </c>
      <c r="F201" s="237" t="s">
        <v>2379</v>
      </c>
      <c r="G201" s="234"/>
      <c r="H201" s="238">
        <v>14.199999999999999</v>
      </c>
      <c r="I201" s="239"/>
      <c r="J201" s="234"/>
      <c r="K201" s="234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173</v>
      </c>
      <c r="AU201" s="244" t="s">
        <v>85</v>
      </c>
      <c r="AV201" s="13" t="s">
        <v>85</v>
      </c>
      <c r="AW201" s="13" t="s">
        <v>36</v>
      </c>
      <c r="AX201" s="13" t="s">
        <v>83</v>
      </c>
      <c r="AY201" s="244" t="s">
        <v>151</v>
      </c>
    </row>
    <row r="202" s="2" customFormat="1" ht="37.8" customHeight="1">
      <c r="A202" s="41"/>
      <c r="B202" s="42"/>
      <c r="C202" s="215" t="s">
        <v>315</v>
      </c>
      <c r="D202" s="215" t="s">
        <v>153</v>
      </c>
      <c r="E202" s="216" t="s">
        <v>2554</v>
      </c>
      <c r="F202" s="217" t="s">
        <v>2555</v>
      </c>
      <c r="G202" s="218" t="s">
        <v>256</v>
      </c>
      <c r="H202" s="219">
        <v>2.25</v>
      </c>
      <c r="I202" s="220"/>
      <c r="J202" s="221">
        <f>ROUND(I202*H202,2)</f>
        <v>0</v>
      </c>
      <c r="K202" s="217" t="s">
        <v>157</v>
      </c>
      <c r="L202" s="47"/>
      <c r="M202" s="222" t="s">
        <v>19</v>
      </c>
      <c r="N202" s="223" t="s">
        <v>46</v>
      </c>
      <c r="O202" s="87"/>
      <c r="P202" s="224">
        <f>O202*H202</f>
        <v>0</v>
      </c>
      <c r="Q202" s="224">
        <v>0.0073499999999999998</v>
      </c>
      <c r="R202" s="224">
        <f>Q202*H202</f>
        <v>0.0165375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158</v>
      </c>
      <c r="AT202" s="226" t="s">
        <v>153</v>
      </c>
      <c r="AU202" s="226" t="s">
        <v>85</v>
      </c>
      <c r="AY202" s="20" t="s">
        <v>151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20" t="s">
        <v>83</v>
      </c>
      <c r="BK202" s="227">
        <f>ROUND(I202*H202,2)</f>
        <v>0</v>
      </c>
      <c r="BL202" s="20" t="s">
        <v>158</v>
      </c>
      <c r="BM202" s="226" t="s">
        <v>2556</v>
      </c>
    </row>
    <row r="203" s="2" customFormat="1">
      <c r="A203" s="41"/>
      <c r="B203" s="42"/>
      <c r="C203" s="43"/>
      <c r="D203" s="228" t="s">
        <v>160</v>
      </c>
      <c r="E203" s="43"/>
      <c r="F203" s="229" t="s">
        <v>2557</v>
      </c>
      <c r="G203" s="43"/>
      <c r="H203" s="43"/>
      <c r="I203" s="230"/>
      <c r="J203" s="43"/>
      <c r="K203" s="43"/>
      <c r="L203" s="47"/>
      <c r="M203" s="231"/>
      <c r="N203" s="232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160</v>
      </c>
      <c r="AU203" s="20" t="s">
        <v>85</v>
      </c>
    </row>
    <row r="204" s="13" customFormat="1">
      <c r="A204" s="13"/>
      <c r="B204" s="233"/>
      <c r="C204" s="234"/>
      <c r="D204" s="235" t="s">
        <v>173</v>
      </c>
      <c r="E204" s="236" t="s">
        <v>19</v>
      </c>
      <c r="F204" s="237" t="s">
        <v>2558</v>
      </c>
      <c r="G204" s="234"/>
      <c r="H204" s="238">
        <v>2.25</v>
      </c>
      <c r="I204" s="239"/>
      <c r="J204" s="234"/>
      <c r="K204" s="234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173</v>
      </c>
      <c r="AU204" s="244" t="s">
        <v>85</v>
      </c>
      <c r="AV204" s="13" t="s">
        <v>85</v>
      </c>
      <c r="AW204" s="13" t="s">
        <v>36</v>
      </c>
      <c r="AX204" s="13" t="s">
        <v>75</v>
      </c>
      <c r="AY204" s="244" t="s">
        <v>151</v>
      </c>
    </row>
    <row r="205" s="15" customFormat="1">
      <c r="A205" s="15"/>
      <c r="B205" s="256"/>
      <c r="C205" s="257"/>
      <c r="D205" s="235" t="s">
        <v>173</v>
      </c>
      <c r="E205" s="258" t="s">
        <v>2382</v>
      </c>
      <c r="F205" s="259" t="s">
        <v>2437</v>
      </c>
      <c r="G205" s="257"/>
      <c r="H205" s="260">
        <v>2.25</v>
      </c>
      <c r="I205" s="261"/>
      <c r="J205" s="257"/>
      <c r="K205" s="257"/>
      <c r="L205" s="262"/>
      <c r="M205" s="263"/>
      <c r="N205" s="264"/>
      <c r="O205" s="264"/>
      <c r="P205" s="264"/>
      <c r="Q205" s="264"/>
      <c r="R205" s="264"/>
      <c r="S205" s="264"/>
      <c r="T205" s="26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6" t="s">
        <v>173</v>
      </c>
      <c r="AU205" s="266" t="s">
        <v>85</v>
      </c>
      <c r="AV205" s="15" t="s">
        <v>167</v>
      </c>
      <c r="AW205" s="15" t="s">
        <v>36</v>
      </c>
      <c r="AX205" s="15" t="s">
        <v>83</v>
      </c>
      <c r="AY205" s="266" t="s">
        <v>151</v>
      </c>
    </row>
    <row r="206" s="2" customFormat="1" ht="37.8" customHeight="1">
      <c r="A206" s="41"/>
      <c r="B206" s="42"/>
      <c r="C206" s="215" t="s">
        <v>320</v>
      </c>
      <c r="D206" s="215" t="s">
        <v>153</v>
      </c>
      <c r="E206" s="216" t="s">
        <v>2559</v>
      </c>
      <c r="F206" s="217" t="s">
        <v>2560</v>
      </c>
      <c r="G206" s="218" t="s">
        <v>256</v>
      </c>
      <c r="H206" s="219">
        <v>2.25</v>
      </c>
      <c r="I206" s="220"/>
      <c r="J206" s="221">
        <f>ROUND(I206*H206,2)</f>
        <v>0</v>
      </c>
      <c r="K206" s="217" t="s">
        <v>157</v>
      </c>
      <c r="L206" s="47"/>
      <c r="M206" s="222" t="s">
        <v>19</v>
      </c>
      <c r="N206" s="223" t="s">
        <v>46</v>
      </c>
      <c r="O206" s="87"/>
      <c r="P206" s="224">
        <f>O206*H206</f>
        <v>0</v>
      </c>
      <c r="Q206" s="224">
        <v>0.0043839999999999999</v>
      </c>
      <c r="R206" s="224">
        <f>Q206*H206</f>
        <v>0.0098639999999999995</v>
      </c>
      <c r="S206" s="224">
        <v>0</v>
      </c>
      <c r="T206" s="22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158</v>
      </c>
      <c r="AT206" s="226" t="s">
        <v>153</v>
      </c>
      <c r="AU206" s="226" t="s">
        <v>85</v>
      </c>
      <c r="AY206" s="20" t="s">
        <v>151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0" t="s">
        <v>83</v>
      </c>
      <c r="BK206" s="227">
        <f>ROUND(I206*H206,2)</f>
        <v>0</v>
      </c>
      <c r="BL206" s="20" t="s">
        <v>158</v>
      </c>
      <c r="BM206" s="226" t="s">
        <v>2561</v>
      </c>
    </row>
    <row r="207" s="2" customFormat="1">
      <c r="A207" s="41"/>
      <c r="B207" s="42"/>
      <c r="C207" s="43"/>
      <c r="D207" s="228" t="s">
        <v>160</v>
      </c>
      <c r="E207" s="43"/>
      <c r="F207" s="229" t="s">
        <v>2562</v>
      </c>
      <c r="G207" s="43"/>
      <c r="H207" s="43"/>
      <c r="I207" s="230"/>
      <c r="J207" s="43"/>
      <c r="K207" s="43"/>
      <c r="L207" s="47"/>
      <c r="M207" s="231"/>
      <c r="N207" s="232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160</v>
      </c>
      <c r="AU207" s="20" t="s">
        <v>85</v>
      </c>
    </row>
    <row r="208" s="13" customFormat="1">
      <c r="A208" s="13"/>
      <c r="B208" s="233"/>
      <c r="C208" s="234"/>
      <c r="D208" s="235" t="s">
        <v>173</v>
      </c>
      <c r="E208" s="236" t="s">
        <v>19</v>
      </c>
      <c r="F208" s="237" t="s">
        <v>2382</v>
      </c>
      <c r="G208" s="234"/>
      <c r="H208" s="238">
        <v>2.25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173</v>
      </c>
      <c r="AU208" s="244" t="s">
        <v>85</v>
      </c>
      <c r="AV208" s="13" t="s">
        <v>85</v>
      </c>
      <c r="AW208" s="13" t="s">
        <v>36</v>
      </c>
      <c r="AX208" s="13" t="s">
        <v>83</v>
      </c>
      <c r="AY208" s="244" t="s">
        <v>151</v>
      </c>
    </row>
    <row r="209" s="2" customFormat="1" ht="24.15" customHeight="1">
      <c r="A209" s="41"/>
      <c r="B209" s="42"/>
      <c r="C209" s="215" t="s">
        <v>330</v>
      </c>
      <c r="D209" s="215" t="s">
        <v>153</v>
      </c>
      <c r="E209" s="216" t="s">
        <v>2563</v>
      </c>
      <c r="F209" s="217" t="s">
        <v>2564</v>
      </c>
      <c r="G209" s="218" t="s">
        <v>256</v>
      </c>
      <c r="H209" s="219">
        <v>2.25</v>
      </c>
      <c r="I209" s="220"/>
      <c r="J209" s="221">
        <f>ROUND(I209*H209,2)</f>
        <v>0</v>
      </c>
      <c r="K209" s="217" t="s">
        <v>157</v>
      </c>
      <c r="L209" s="47"/>
      <c r="M209" s="222" t="s">
        <v>19</v>
      </c>
      <c r="N209" s="223" t="s">
        <v>46</v>
      </c>
      <c r="O209" s="87"/>
      <c r="P209" s="224">
        <f>O209*H209</f>
        <v>0</v>
      </c>
      <c r="Q209" s="224">
        <v>0.00013999999999999999</v>
      </c>
      <c r="R209" s="224">
        <f>Q209*H209</f>
        <v>0.00031499999999999996</v>
      </c>
      <c r="S209" s="224">
        <v>0</v>
      </c>
      <c r="T209" s="225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158</v>
      </c>
      <c r="AT209" s="226" t="s">
        <v>153</v>
      </c>
      <c r="AU209" s="226" t="s">
        <v>85</v>
      </c>
      <c r="AY209" s="20" t="s">
        <v>151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20" t="s">
        <v>83</v>
      </c>
      <c r="BK209" s="227">
        <f>ROUND(I209*H209,2)</f>
        <v>0</v>
      </c>
      <c r="BL209" s="20" t="s">
        <v>158</v>
      </c>
      <c r="BM209" s="226" t="s">
        <v>2565</v>
      </c>
    </row>
    <row r="210" s="2" customFormat="1">
      <c r="A210" s="41"/>
      <c r="B210" s="42"/>
      <c r="C210" s="43"/>
      <c r="D210" s="228" t="s">
        <v>160</v>
      </c>
      <c r="E210" s="43"/>
      <c r="F210" s="229" t="s">
        <v>2566</v>
      </c>
      <c r="G210" s="43"/>
      <c r="H210" s="43"/>
      <c r="I210" s="230"/>
      <c r="J210" s="43"/>
      <c r="K210" s="43"/>
      <c r="L210" s="47"/>
      <c r="M210" s="231"/>
      <c r="N210" s="232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160</v>
      </c>
      <c r="AU210" s="20" t="s">
        <v>85</v>
      </c>
    </row>
    <row r="211" s="13" customFormat="1">
      <c r="A211" s="13"/>
      <c r="B211" s="233"/>
      <c r="C211" s="234"/>
      <c r="D211" s="235" t="s">
        <v>173</v>
      </c>
      <c r="E211" s="236" t="s">
        <v>19</v>
      </c>
      <c r="F211" s="237" t="s">
        <v>2382</v>
      </c>
      <c r="G211" s="234"/>
      <c r="H211" s="238">
        <v>2.25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173</v>
      </c>
      <c r="AU211" s="244" t="s">
        <v>85</v>
      </c>
      <c r="AV211" s="13" t="s">
        <v>85</v>
      </c>
      <c r="AW211" s="13" t="s">
        <v>36</v>
      </c>
      <c r="AX211" s="13" t="s">
        <v>83</v>
      </c>
      <c r="AY211" s="244" t="s">
        <v>151</v>
      </c>
    </row>
    <row r="212" s="2" customFormat="1" ht="37.8" customHeight="1">
      <c r="A212" s="41"/>
      <c r="B212" s="42"/>
      <c r="C212" s="215" t="s">
        <v>335</v>
      </c>
      <c r="D212" s="215" t="s">
        <v>153</v>
      </c>
      <c r="E212" s="216" t="s">
        <v>2567</v>
      </c>
      <c r="F212" s="217" t="s">
        <v>2568</v>
      </c>
      <c r="G212" s="218" t="s">
        <v>256</v>
      </c>
      <c r="H212" s="219">
        <v>2.25</v>
      </c>
      <c r="I212" s="220"/>
      <c r="J212" s="221">
        <f>ROUND(I212*H212,2)</f>
        <v>0</v>
      </c>
      <c r="K212" s="217" t="s">
        <v>157</v>
      </c>
      <c r="L212" s="47"/>
      <c r="M212" s="222" t="s">
        <v>19</v>
      </c>
      <c r="N212" s="223" t="s">
        <v>46</v>
      </c>
      <c r="O212" s="87"/>
      <c r="P212" s="224">
        <f>O212*H212</f>
        <v>0</v>
      </c>
      <c r="Q212" s="224">
        <v>0.0033600000000000001</v>
      </c>
      <c r="R212" s="224">
        <f>Q212*H212</f>
        <v>0.0075600000000000007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158</v>
      </c>
      <c r="AT212" s="226" t="s">
        <v>153</v>
      </c>
      <c r="AU212" s="226" t="s">
        <v>85</v>
      </c>
      <c r="AY212" s="20" t="s">
        <v>151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20" t="s">
        <v>83</v>
      </c>
      <c r="BK212" s="227">
        <f>ROUND(I212*H212,2)</f>
        <v>0</v>
      </c>
      <c r="BL212" s="20" t="s">
        <v>158</v>
      </c>
      <c r="BM212" s="226" t="s">
        <v>2569</v>
      </c>
    </row>
    <row r="213" s="2" customFormat="1">
      <c r="A213" s="41"/>
      <c r="B213" s="42"/>
      <c r="C213" s="43"/>
      <c r="D213" s="228" t="s">
        <v>160</v>
      </c>
      <c r="E213" s="43"/>
      <c r="F213" s="229" t="s">
        <v>2570</v>
      </c>
      <c r="G213" s="43"/>
      <c r="H213" s="43"/>
      <c r="I213" s="230"/>
      <c r="J213" s="43"/>
      <c r="K213" s="43"/>
      <c r="L213" s="47"/>
      <c r="M213" s="231"/>
      <c r="N213" s="232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160</v>
      </c>
      <c r="AU213" s="20" t="s">
        <v>85</v>
      </c>
    </row>
    <row r="214" s="13" customFormat="1">
      <c r="A214" s="13"/>
      <c r="B214" s="233"/>
      <c r="C214" s="234"/>
      <c r="D214" s="235" t="s">
        <v>173</v>
      </c>
      <c r="E214" s="236" t="s">
        <v>19</v>
      </c>
      <c r="F214" s="237" t="s">
        <v>2382</v>
      </c>
      <c r="G214" s="234"/>
      <c r="H214" s="238">
        <v>2.25</v>
      </c>
      <c r="I214" s="239"/>
      <c r="J214" s="234"/>
      <c r="K214" s="234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173</v>
      </c>
      <c r="AU214" s="244" t="s">
        <v>85</v>
      </c>
      <c r="AV214" s="13" t="s">
        <v>85</v>
      </c>
      <c r="AW214" s="13" t="s">
        <v>36</v>
      </c>
      <c r="AX214" s="13" t="s">
        <v>83</v>
      </c>
      <c r="AY214" s="244" t="s">
        <v>151</v>
      </c>
    </row>
    <row r="215" s="2" customFormat="1" ht="33" customHeight="1">
      <c r="A215" s="41"/>
      <c r="B215" s="42"/>
      <c r="C215" s="215" t="s">
        <v>341</v>
      </c>
      <c r="D215" s="215" t="s">
        <v>153</v>
      </c>
      <c r="E215" s="216" t="s">
        <v>2571</v>
      </c>
      <c r="F215" s="217" t="s">
        <v>2572</v>
      </c>
      <c r="G215" s="218" t="s">
        <v>256</v>
      </c>
      <c r="H215" s="219">
        <v>36.625</v>
      </c>
      <c r="I215" s="220"/>
      <c r="J215" s="221">
        <f>ROUND(I215*H215,2)</f>
        <v>0</v>
      </c>
      <c r="K215" s="217" t="s">
        <v>157</v>
      </c>
      <c r="L215" s="47"/>
      <c r="M215" s="222" t="s">
        <v>19</v>
      </c>
      <c r="N215" s="223" t="s">
        <v>46</v>
      </c>
      <c r="O215" s="87"/>
      <c r="P215" s="224">
        <f>O215*H215</f>
        <v>0</v>
      </c>
      <c r="Q215" s="224">
        <v>0.0073499999999999998</v>
      </c>
      <c r="R215" s="224">
        <f>Q215*H215</f>
        <v>0.26919375000000001</v>
      </c>
      <c r="S215" s="224">
        <v>0</v>
      </c>
      <c r="T215" s="225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6" t="s">
        <v>158</v>
      </c>
      <c r="AT215" s="226" t="s">
        <v>153</v>
      </c>
      <c r="AU215" s="226" t="s">
        <v>85</v>
      </c>
      <c r="AY215" s="20" t="s">
        <v>151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20" t="s">
        <v>83</v>
      </c>
      <c r="BK215" s="227">
        <f>ROUND(I215*H215,2)</f>
        <v>0</v>
      </c>
      <c r="BL215" s="20" t="s">
        <v>158</v>
      </c>
      <c r="BM215" s="226" t="s">
        <v>2573</v>
      </c>
    </row>
    <row r="216" s="2" customFormat="1">
      <c r="A216" s="41"/>
      <c r="B216" s="42"/>
      <c r="C216" s="43"/>
      <c r="D216" s="228" t="s">
        <v>160</v>
      </c>
      <c r="E216" s="43"/>
      <c r="F216" s="229" t="s">
        <v>2574</v>
      </c>
      <c r="G216" s="43"/>
      <c r="H216" s="43"/>
      <c r="I216" s="230"/>
      <c r="J216" s="43"/>
      <c r="K216" s="43"/>
      <c r="L216" s="47"/>
      <c r="M216" s="231"/>
      <c r="N216" s="232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160</v>
      </c>
      <c r="AU216" s="20" t="s">
        <v>85</v>
      </c>
    </row>
    <row r="217" s="13" customFormat="1">
      <c r="A217" s="13"/>
      <c r="B217" s="233"/>
      <c r="C217" s="234"/>
      <c r="D217" s="235" t="s">
        <v>173</v>
      </c>
      <c r="E217" s="236" t="s">
        <v>19</v>
      </c>
      <c r="F217" s="237" t="s">
        <v>2575</v>
      </c>
      <c r="G217" s="234"/>
      <c r="H217" s="238">
        <v>15</v>
      </c>
      <c r="I217" s="239"/>
      <c r="J217" s="234"/>
      <c r="K217" s="234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173</v>
      </c>
      <c r="AU217" s="244" t="s">
        <v>85</v>
      </c>
      <c r="AV217" s="13" t="s">
        <v>85</v>
      </c>
      <c r="AW217" s="13" t="s">
        <v>36</v>
      </c>
      <c r="AX217" s="13" t="s">
        <v>75</v>
      </c>
      <c r="AY217" s="244" t="s">
        <v>151</v>
      </c>
    </row>
    <row r="218" s="13" customFormat="1">
      <c r="A218" s="13"/>
      <c r="B218" s="233"/>
      <c r="C218" s="234"/>
      <c r="D218" s="235" t="s">
        <v>173</v>
      </c>
      <c r="E218" s="236" t="s">
        <v>19</v>
      </c>
      <c r="F218" s="237" t="s">
        <v>2576</v>
      </c>
      <c r="G218" s="234"/>
      <c r="H218" s="238">
        <v>-3.1499999999999999</v>
      </c>
      <c r="I218" s="239"/>
      <c r="J218" s="234"/>
      <c r="K218" s="234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173</v>
      </c>
      <c r="AU218" s="244" t="s">
        <v>85</v>
      </c>
      <c r="AV218" s="13" t="s">
        <v>85</v>
      </c>
      <c r="AW218" s="13" t="s">
        <v>36</v>
      </c>
      <c r="AX218" s="13" t="s">
        <v>75</v>
      </c>
      <c r="AY218" s="244" t="s">
        <v>151</v>
      </c>
    </row>
    <row r="219" s="13" customFormat="1">
      <c r="A219" s="13"/>
      <c r="B219" s="233"/>
      <c r="C219" s="234"/>
      <c r="D219" s="235" t="s">
        <v>173</v>
      </c>
      <c r="E219" s="236" t="s">
        <v>19</v>
      </c>
      <c r="F219" s="237" t="s">
        <v>2577</v>
      </c>
      <c r="G219" s="234"/>
      <c r="H219" s="238">
        <v>1.425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173</v>
      </c>
      <c r="AU219" s="244" t="s">
        <v>85</v>
      </c>
      <c r="AV219" s="13" t="s">
        <v>85</v>
      </c>
      <c r="AW219" s="13" t="s">
        <v>36</v>
      </c>
      <c r="AX219" s="13" t="s">
        <v>75</v>
      </c>
      <c r="AY219" s="244" t="s">
        <v>151</v>
      </c>
    </row>
    <row r="220" s="13" customFormat="1">
      <c r="A220" s="13"/>
      <c r="B220" s="233"/>
      <c r="C220" s="234"/>
      <c r="D220" s="235" t="s">
        <v>173</v>
      </c>
      <c r="E220" s="236" t="s">
        <v>19</v>
      </c>
      <c r="F220" s="237" t="s">
        <v>2578</v>
      </c>
      <c r="G220" s="234"/>
      <c r="H220" s="238">
        <v>28.600000000000001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173</v>
      </c>
      <c r="AU220" s="244" t="s">
        <v>85</v>
      </c>
      <c r="AV220" s="13" t="s">
        <v>85</v>
      </c>
      <c r="AW220" s="13" t="s">
        <v>36</v>
      </c>
      <c r="AX220" s="13" t="s">
        <v>75</v>
      </c>
      <c r="AY220" s="244" t="s">
        <v>151</v>
      </c>
    </row>
    <row r="221" s="13" customFormat="1">
      <c r="A221" s="13"/>
      <c r="B221" s="233"/>
      <c r="C221" s="234"/>
      <c r="D221" s="235" t="s">
        <v>173</v>
      </c>
      <c r="E221" s="236" t="s">
        <v>19</v>
      </c>
      <c r="F221" s="237" t="s">
        <v>2544</v>
      </c>
      <c r="G221" s="234"/>
      <c r="H221" s="238">
        <v>-2.1000000000000001</v>
      </c>
      <c r="I221" s="239"/>
      <c r="J221" s="234"/>
      <c r="K221" s="234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173</v>
      </c>
      <c r="AU221" s="244" t="s">
        <v>85</v>
      </c>
      <c r="AV221" s="13" t="s">
        <v>85</v>
      </c>
      <c r="AW221" s="13" t="s">
        <v>36</v>
      </c>
      <c r="AX221" s="13" t="s">
        <v>75</v>
      </c>
      <c r="AY221" s="244" t="s">
        <v>151</v>
      </c>
    </row>
    <row r="222" s="13" customFormat="1">
      <c r="A222" s="13"/>
      <c r="B222" s="233"/>
      <c r="C222" s="234"/>
      <c r="D222" s="235" t="s">
        <v>173</v>
      </c>
      <c r="E222" s="236" t="s">
        <v>19</v>
      </c>
      <c r="F222" s="237" t="s">
        <v>2576</v>
      </c>
      <c r="G222" s="234"/>
      <c r="H222" s="238">
        <v>-3.1499999999999999</v>
      </c>
      <c r="I222" s="239"/>
      <c r="J222" s="234"/>
      <c r="K222" s="234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173</v>
      </c>
      <c r="AU222" s="244" t="s">
        <v>85</v>
      </c>
      <c r="AV222" s="13" t="s">
        <v>85</v>
      </c>
      <c r="AW222" s="13" t="s">
        <v>36</v>
      </c>
      <c r="AX222" s="13" t="s">
        <v>75</v>
      </c>
      <c r="AY222" s="244" t="s">
        <v>151</v>
      </c>
    </row>
    <row r="223" s="15" customFormat="1">
      <c r="A223" s="15"/>
      <c r="B223" s="256"/>
      <c r="C223" s="257"/>
      <c r="D223" s="235" t="s">
        <v>173</v>
      </c>
      <c r="E223" s="258" t="s">
        <v>2385</v>
      </c>
      <c r="F223" s="259" t="s">
        <v>2437</v>
      </c>
      <c r="G223" s="257"/>
      <c r="H223" s="260">
        <v>36.625</v>
      </c>
      <c r="I223" s="261"/>
      <c r="J223" s="257"/>
      <c r="K223" s="257"/>
      <c r="L223" s="262"/>
      <c r="M223" s="263"/>
      <c r="N223" s="264"/>
      <c r="O223" s="264"/>
      <c r="P223" s="264"/>
      <c r="Q223" s="264"/>
      <c r="R223" s="264"/>
      <c r="S223" s="264"/>
      <c r="T223" s="26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6" t="s">
        <v>173</v>
      </c>
      <c r="AU223" s="266" t="s">
        <v>85</v>
      </c>
      <c r="AV223" s="15" t="s">
        <v>167</v>
      </c>
      <c r="AW223" s="15" t="s">
        <v>36</v>
      </c>
      <c r="AX223" s="15" t="s">
        <v>83</v>
      </c>
      <c r="AY223" s="266" t="s">
        <v>151</v>
      </c>
    </row>
    <row r="224" s="2" customFormat="1" ht="37.8" customHeight="1">
      <c r="A224" s="41"/>
      <c r="B224" s="42"/>
      <c r="C224" s="215" t="s">
        <v>348</v>
      </c>
      <c r="D224" s="215" t="s">
        <v>153</v>
      </c>
      <c r="E224" s="216" t="s">
        <v>2579</v>
      </c>
      <c r="F224" s="217" t="s">
        <v>2580</v>
      </c>
      <c r="G224" s="218" t="s">
        <v>256</v>
      </c>
      <c r="H224" s="219">
        <v>36.625</v>
      </c>
      <c r="I224" s="220"/>
      <c r="J224" s="221">
        <f>ROUND(I224*H224,2)</f>
        <v>0</v>
      </c>
      <c r="K224" s="217" t="s">
        <v>157</v>
      </c>
      <c r="L224" s="47"/>
      <c r="M224" s="222" t="s">
        <v>19</v>
      </c>
      <c r="N224" s="223" t="s">
        <v>46</v>
      </c>
      <c r="O224" s="87"/>
      <c r="P224" s="224">
        <f>O224*H224</f>
        <v>0</v>
      </c>
      <c r="Q224" s="224">
        <v>0.0043839999999999999</v>
      </c>
      <c r="R224" s="224">
        <f>Q224*H224</f>
        <v>0.16056399999999999</v>
      </c>
      <c r="S224" s="224">
        <v>0</v>
      </c>
      <c r="T224" s="225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6" t="s">
        <v>158</v>
      </c>
      <c r="AT224" s="226" t="s">
        <v>153</v>
      </c>
      <c r="AU224" s="226" t="s">
        <v>85</v>
      </c>
      <c r="AY224" s="20" t="s">
        <v>151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20" t="s">
        <v>83</v>
      </c>
      <c r="BK224" s="227">
        <f>ROUND(I224*H224,2)</f>
        <v>0</v>
      </c>
      <c r="BL224" s="20" t="s">
        <v>158</v>
      </c>
      <c r="BM224" s="226" t="s">
        <v>2581</v>
      </c>
    </row>
    <row r="225" s="2" customFormat="1">
      <c r="A225" s="41"/>
      <c r="B225" s="42"/>
      <c r="C225" s="43"/>
      <c r="D225" s="228" t="s">
        <v>160</v>
      </c>
      <c r="E225" s="43"/>
      <c r="F225" s="229" t="s">
        <v>2582</v>
      </c>
      <c r="G225" s="43"/>
      <c r="H225" s="43"/>
      <c r="I225" s="230"/>
      <c r="J225" s="43"/>
      <c r="K225" s="43"/>
      <c r="L225" s="47"/>
      <c r="M225" s="231"/>
      <c r="N225" s="232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160</v>
      </c>
      <c r="AU225" s="20" t="s">
        <v>85</v>
      </c>
    </row>
    <row r="226" s="13" customFormat="1">
      <c r="A226" s="13"/>
      <c r="B226" s="233"/>
      <c r="C226" s="234"/>
      <c r="D226" s="235" t="s">
        <v>173</v>
      </c>
      <c r="E226" s="236" t="s">
        <v>19</v>
      </c>
      <c r="F226" s="237" t="s">
        <v>2385</v>
      </c>
      <c r="G226" s="234"/>
      <c r="H226" s="238">
        <v>36.625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173</v>
      </c>
      <c r="AU226" s="244" t="s">
        <v>85</v>
      </c>
      <c r="AV226" s="13" t="s">
        <v>85</v>
      </c>
      <c r="AW226" s="13" t="s">
        <v>36</v>
      </c>
      <c r="AX226" s="13" t="s">
        <v>83</v>
      </c>
      <c r="AY226" s="244" t="s">
        <v>151</v>
      </c>
    </row>
    <row r="227" s="2" customFormat="1" ht="24.15" customHeight="1">
      <c r="A227" s="41"/>
      <c r="B227" s="42"/>
      <c r="C227" s="215" t="s">
        <v>355</v>
      </c>
      <c r="D227" s="215" t="s">
        <v>153</v>
      </c>
      <c r="E227" s="216" t="s">
        <v>2583</v>
      </c>
      <c r="F227" s="217" t="s">
        <v>2584</v>
      </c>
      <c r="G227" s="218" t="s">
        <v>256</v>
      </c>
      <c r="H227" s="219">
        <v>3.8999999999999999</v>
      </c>
      <c r="I227" s="220"/>
      <c r="J227" s="221">
        <f>ROUND(I227*H227,2)</f>
        <v>0</v>
      </c>
      <c r="K227" s="217" t="s">
        <v>157</v>
      </c>
      <c r="L227" s="47"/>
      <c r="M227" s="222" t="s">
        <v>19</v>
      </c>
      <c r="N227" s="223" t="s">
        <v>46</v>
      </c>
      <c r="O227" s="87"/>
      <c r="P227" s="224">
        <f>O227*H227</f>
        <v>0</v>
      </c>
      <c r="Q227" s="224">
        <v>0.00018000000000000001</v>
      </c>
      <c r="R227" s="224">
        <f>Q227*H227</f>
        <v>0.00070200000000000004</v>
      </c>
      <c r="S227" s="224">
        <v>0</v>
      </c>
      <c r="T227" s="225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6" t="s">
        <v>158</v>
      </c>
      <c r="AT227" s="226" t="s">
        <v>153</v>
      </c>
      <c r="AU227" s="226" t="s">
        <v>85</v>
      </c>
      <c r="AY227" s="20" t="s">
        <v>151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20" t="s">
        <v>83</v>
      </c>
      <c r="BK227" s="227">
        <f>ROUND(I227*H227,2)</f>
        <v>0</v>
      </c>
      <c r="BL227" s="20" t="s">
        <v>158</v>
      </c>
      <c r="BM227" s="226" t="s">
        <v>2585</v>
      </c>
    </row>
    <row r="228" s="2" customFormat="1">
      <c r="A228" s="41"/>
      <c r="B228" s="42"/>
      <c r="C228" s="43"/>
      <c r="D228" s="228" t="s">
        <v>160</v>
      </c>
      <c r="E228" s="43"/>
      <c r="F228" s="229" t="s">
        <v>2586</v>
      </c>
      <c r="G228" s="43"/>
      <c r="H228" s="43"/>
      <c r="I228" s="230"/>
      <c r="J228" s="43"/>
      <c r="K228" s="43"/>
      <c r="L228" s="47"/>
      <c r="M228" s="231"/>
      <c r="N228" s="232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160</v>
      </c>
      <c r="AU228" s="20" t="s">
        <v>85</v>
      </c>
    </row>
    <row r="229" s="13" customFormat="1">
      <c r="A229" s="13"/>
      <c r="B229" s="233"/>
      <c r="C229" s="234"/>
      <c r="D229" s="235" t="s">
        <v>173</v>
      </c>
      <c r="E229" s="236" t="s">
        <v>19</v>
      </c>
      <c r="F229" s="237" t="s">
        <v>2388</v>
      </c>
      <c r="G229" s="234"/>
      <c r="H229" s="238">
        <v>3.8999999999999999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173</v>
      </c>
      <c r="AU229" s="244" t="s">
        <v>85</v>
      </c>
      <c r="AV229" s="13" t="s">
        <v>85</v>
      </c>
      <c r="AW229" s="13" t="s">
        <v>36</v>
      </c>
      <c r="AX229" s="13" t="s">
        <v>83</v>
      </c>
      <c r="AY229" s="244" t="s">
        <v>151</v>
      </c>
    </row>
    <row r="230" s="2" customFormat="1" ht="24.15" customHeight="1">
      <c r="A230" s="41"/>
      <c r="B230" s="42"/>
      <c r="C230" s="215" t="s">
        <v>362</v>
      </c>
      <c r="D230" s="215" t="s">
        <v>153</v>
      </c>
      <c r="E230" s="216" t="s">
        <v>2587</v>
      </c>
      <c r="F230" s="217" t="s">
        <v>2588</v>
      </c>
      <c r="G230" s="218" t="s">
        <v>256</v>
      </c>
      <c r="H230" s="219">
        <v>36.625</v>
      </c>
      <c r="I230" s="220"/>
      <c r="J230" s="221">
        <f>ROUND(I230*H230,2)</f>
        <v>0</v>
      </c>
      <c r="K230" s="217" t="s">
        <v>157</v>
      </c>
      <c r="L230" s="47"/>
      <c r="M230" s="222" t="s">
        <v>19</v>
      </c>
      <c r="N230" s="223" t="s">
        <v>46</v>
      </c>
      <c r="O230" s="87"/>
      <c r="P230" s="224">
        <f>O230*H230</f>
        <v>0</v>
      </c>
      <c r="Q230" s="224">
        <v>0.00013999999999999999</v>
      </c>
      <c r="R230" s="224">
        <f>Q230*H230</f>
        <v>0.0051274999999999992</v>
      </c>
      <c r="S230" s="224">
        <v>0</v>
      </c>
      <c r="T230" s="22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6" t="s">
        <v>158</v>
      </c>
      <c r="AT230" s="226" t="s">
        <v>153</v>
      </c>
      <c r="AU230" s="226" t="s">
        <v>85</v>
      </c>
      <c r="AY230" s="20" t="s">
        <v>151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20" t="s">
        <v>83</v>
      </c>
      <c r="BK230" s="227">
        <f>ROUND(I230*H230,2)</f>
        <v>0</v>
      </c>
      <c r="BL230" s="20" t="s">
        <v>158</v>
      </c>
      <c r="BM230" s="226" t="s">
        <v>2589</v>
      </c>
    </row>
    <row r="231" s="2" customFormat="1">
      <c r="A231" s="41"/>
      <c r="B231" s="42"/>
      <c r="C231" s="43"/>
      <c r="D231" s="228" t="s">
        <v>160</v>
      </c>
      <c r="E231" s="43"/>
      <c r="F231" s="229" t="s">
        <v>2590</v>
      </c>
      <c r="G231" s="43"/>
      <c r="H231" s="43"/>
      <c r="I231" s="230"/>
      <c r="J231" s="43"/>
      <c r="K231" s="43"/>
      <c r="L231" s="47"/>
      <c r="M231" s="231"/>
      <c r="N231" s="232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160</v>
      </c>
      <c r="AU231" s="20" t="s">
        <v>85</v>
      </c>
    </row>
    <row r="232" s="13" customFormat="1">
      <c r="A232" s="13"/>
      <c r="B232" s="233"/>
      <c r="C232" s="234"/>
      <c r="D232" s="235" t="s">
        <v>173</v>
      </c>
      <c r="E232" s="236" t="s">
        <v>19</v>
      </c>
      <c r="F232" s="237" t="s">
        <v>2385</v>
      </c>
      <c r="G232" s="234"/>
      <c r="H232" s="238">
        <v>36.625</v>
      </c>
      <c r="I232" s="239"/>
      <c r="J232" s="234"/>
      <c r="K232" s="234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173</v>
      </c>
      <c r="AU232" s="244" t="s">
        <v>85</v>
      </c>
      <c r="AV232" s="13" t="s">
        <v>85</v>
      </c>
      <c r="AW232" s="13" t="s">
        <v>36</v>
      </c>
      <c r="AX232" s="13" t="s">
        <v>83</v>
      </c>
      <c r="AY232" s="244" t="s">
        <v>151</v>
      </c>
    </row>
    <row r="233" s="2" customFormat="1" ht="66.75" customHeight="1">
      <c r="A233" s="41"/>
      <c r="B233" s="42"/>
      <c r="C233" s="215" t="s">
        <v>369</v>
      </c>
      <c r="D233" s="215" t="s">
        <v>153</v>
      </c>
      <c r="E233" s="216" t="s">
        <v>2591</v>
      </c>
      <c r="F233" s="217" t="s">
        <v>2592</v>
      </c>
      <c r="G233" s="218" t="s">
        <v>256</v>
      </c>
      <c r="H233" s="219">
        <v>5.0819999999999999</v>
      </c>
      <c r="I233" s="220"/>
      <c r="J233" s="221">
        <f>ROUND(I233*H233,2)</f>
        <v>0</v>
      </c>
      <c r="K233" s="217" t="s">
        <v>157</v>
      </c>
      <c r="L233" s="47"/>
      <c r="M233" s="222" t="s">
        <v>19</v>
      </c>
      <c r="N233" s="223" t="s">
        <v>46</v>
      </c>
      <c r="O233" s="87"/>
      <c r="P233" s="224">
        <f>O233*H233</f>
        <v>0</v>
      </c>
      <c r="Q233" s="224">
        <v>0.00851616</v>
      </c>
      <c r="R233" s="224">
        <f>Q233*H233</f>
        <v>0.043279125119999998</v>
      </c>
      <c r="S233" s="224">
        <v>0</v>
      </c>
      <c r="T233" s="22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6" t="s">
        <v>158</v>
      </c>
      <c r="AT233" s="226" t="s">
        <v>153</v>
      </c>
      <c r="AU233" s="226" t="s">
        <v>85</v>
      </c>
      <c r="AY233" s="20" t="s">
        <v>151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20" t="s">
        <v>83</v>
      </c>
      <c r="BK233" s="227">
        <f>ROUND(I233*H233,2)</f>
        <v>0</v>
      </c>
      <c r="BL233" s="20" t="s">
        <v>158</v>
      </c>
      <c r="BM233" s="226" t="s">
        <v>2593</v>
      </c>
    </row>
    <row r="234" s="2" customFormat="1">
      <c r="A234" s="41"/>
      <c r="B234" s="42"/>
      <c r="C234" s="43"/>
      <c r="D234" s="228" t="s">
        <v>160</v>
      </c>
      <c r="E234" s="43"/>
      <c r="F234" s="229" t="s">
        <v>2594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160</v>
      </c>
      <c r="AU234" s="20" t="s">
        <v>85</v>
      </c>
    </row>
    <row r="235" s="13" customFormat="1">
      <c r="A235" s="13"/>
      <c r="B235" s="233"/>
      <c r="C235" s="234"/>
      <c r="D235" s="235" t="s">
        <v>173</v>
      </c>
      <c r="E235" s="236" t="s">
        <v>19</v>
      </c>
      <c r="F235" s="237" t="s">
        <v>2595</v>
      </c>
      <c r="G235" s="234"/>
      <c r="H235" s="238">
        <v>4.1859999999999999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173</v>
      </c>
      <c r="AU235" s="244" t="s">
        <v>85</v>
      </c>
      <c r="AV235" s="13" t="s">
        <v>85</v>
      </c>
      <c r="AW235" s="13" t="s">
        <v>36</v>
      </c>
      <c r="AX235" s="13" t="s">
        <v>75</v>
      </c>
      <c r="AY235" s="244" t="s">
        <v>151</v>
      </c>
    </row>
    <row r="236" s="13" customFormat="1">
      <c r="A236" s="13"/>
      <c r="B236" s="233"/>
      <c r="C236" s="234"/>
      <c r="D236" s="235" t="s">
        <v>173</v>
      </c>
      <c r="E236" s="236" t="s">
        <v>19</v>
      </c>
      <c r="F236" s="237" t="s">
        <v>2596</v>
      </c>
      <c r="G236" s="234"/>
      <c r="H236" s="238">
        <v>0.89600000000000002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173</v>
      </c>
      <c r="AU236" s="244" t="s">
        <v>85</v>
      </c>
      <c r="AV236" s="13" t="s">
        <v>85</v>
      </c>
      <c r="AW236" s="13" t="s">
        <v>36</v>
      </c>
      <c r="AX236" s="13" t="s">
        <v>75</v>
      </c>
      <c r="AY236" s="244" t="s">
        <v>151</v>
      </c>
    </row>
    <row r="237" s="15" customFormat="1">
      <c r="A237" s="15"/>
      <c r="B237" s="256"/>
      <c r="C237" s="257"/>
      <c r="D237" s="235" t="s">
        <v>173</v>
      </c>
      <c r="E237" s="258" t="s">
        <v>2391</v>
      </c>
      <c r="F237" s="259" t="s">
        <v>2437</v>
      </c>
      <c r="G237" s="257"/>
      <c r="H237" s="260">
        <v>5.0819999999999999</v>
      </c>
      <c r="I237" s="261"/>
      <c r="J237" s="257"/>
      <c r="K237" s="257"/>
      <c r="L237" s="262"/>
      <c r="M237" s="263"/>
      <c r="N237" s="264"/>
      <c r="O237" s="264"/>
      <c r="P237" s="264"/>
      <c r="Q237" s="264"/>
      <c r="R237" s="264"/>
      <c r="S237" s="264"/>
      <c r="T237" s="26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6" t="s">
        <v>173</v>
      </c>
      <c r="AU237" s="266" t="s">
        <v>85</v>
      </c>
      <c r="AV237" s="15" t="s">
        <v>167</v>
      </c>
      <c r="AW237" s="15" t="s">
        <v>36</v>
      </c>
      <c r="AX237" s="15" t="s">
        <v>83</v>
      </c>
      <c r="AY237" s="266" t="s">
        <v>151</v>
      </c>
    </row>
    <row r="238" s="2" customFormat="1" ht="16.5" customHeight="1">
      <c r="A238" s="41"/>
      <c r="B238" s="42"/>
      <c r="C238" s="267" t="s">
        <v>377</v>
      </c>
      <c r="D238" s="267" t="s">
        <v>363</v>
      </c>
      <c r="E238" s="268" t="s">
        <v>2597</v>
      </c>
      <c r="F238" s="269" t="s">
        <v>2598</v>
      </c>
      <c r="G238" s="270" t="s">
        <v>256</v>
      </c>
      <c r="H238" s="271">
        <v>5.3360000000000003</v>
      </c>
      <c r="I238" s="272"/>
      <c r="J238" s="273">
        <f>ROUND(I238*H238,2)</f>
        <v>0</v>
      </c>
      <c r="K238" s="269" t="s">
        <v>157</v>
      </c>
      <c r="L238" s="274"/>
      <c r="M238" s="275" t="s">
        <v>19</v>
      </c>
      <c r="N238" s="276" t="s">
        <v>46</v>
      </c>
      <c r="O238" s="87"/>
      <c r="P238" s="224">
        <f>O238*H238</f>
        <v>0</v>
      </c>
      <c r="Q238" s="224">
        <v>0.0016800000000000001</v>
      </c>
      <c r="R238" s="224">
        <f>Q238*H238</f>
        <v>0.0089644800000000004</v>
      </c>
      <c r="S238" s="224">
        <v>0</v>
      </c>
      <c r="T238" s="225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6" t="s">
        <v>204</v>
      </c>
      <c r="AT238" s="226" t="s">
        <v>363</v>
      </c>
      <c r="AU238" s="226" t="s">
        <v>85</v>
      </c>
      <c r="AY238" s="20" t="s">
        <v>151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20" t="s">
        <v>83</v>
      </c>
      <c r="BK238" s="227">
        <f>ROUND(I238*H238,2)</f>
        <v>0</v>
      </c>
      <c r="BL238" s="20" t="s">
        <v>158</v>
      </c>
      <c r="BM238" s="226" t="s">
        <v>2599</v>
      </c>
    </row>
    <row r="239" s="13" customFormat="1">
      <c r="A239" s="13"/>
      <c r="B239" s="233"/>
      <c r="C239" s="234"/>
      <c r="D239" s="235" t="s">
        <v>173</v>
      </c>
      <c r="E239" s="236" t="s">
        <v>19</v>
      </c>
      <c r="F239" s="237" t="s">
        <v>2600</v>
      </c>
      <c r="G239" s="234"/>
      <c r="H239" s="238">
        <v>5.3360000000000003</v>
      </c>
      <c r="I239" s="239"/>
      <c r="J239" s="234"/>
      <c r="K239" s="234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173</v>
      </c>
      <c r="AU239" s="244" t="s">
        <v>85</v>
      </c>
      <c r="AV239" s="13" t="s">
        <v>85</v>
      </c>
      <c r="AW239" s="13" t="s">
        <v>36</v>
      </c>
      <c r="AX239" s="13" t="s">
        <v>83</v>
      </c>
      <c r="AY239" s="244" t="s">
        <v>151</v>
      </c>
    </row>
    <row r="240" s="2" customFormat="1" ht="37.8" customHeight="1">
      <c r="A240" s="41"/>
      <c r="B240" s="42"/>
      <c r="C240" s="215" t="s">
        <v>383</v>
      </c>
      <c r="D240" s="215" t="s">
        <v>153</v>
      </c>
      <c r="E240" s="216" t="s">
        <v>2601</v>
      </c>
      <c r="F240" s="217" t="s">
        <v>2602</v>
      </c>
      <c r="G240" s="218" t="s">
        <v>256</v>
      </c>
      <c r="H240" s="219">
        <v>3.8999999999999999</v>
      </c>
      <c r="I240" s="220"/>
      <c r="J240" s="221">
        <f>ROUND(I240*H240,2)</f>
        <v>0</v>
      </c>
      <c r="K240" s="217" t="s">
        <v>157</v>
      </c>
      <c r="L240" s="47"/>
      <c r="M240" s="222" t="s">
        <v>19</v>
      </c>
      <c r="N240" s="223" t="s">
        <v>46</v>
      </c>
      <c r="O240" s="87"/>
      <c r="P240" s="224">
        <f>O240*H240</f>
        <v>0</v>
      </c>
      <c r="Q240" s="224">
        <v>0.0057000000000000002</v>
      </c>
      <c r="R240" s="224">
        <f>Q240*H240</f>
        <v>0.02223</v>
      </c>
      <c r="S240" s="224">
        <v>0</v>
      </c>
      <c r="T240" s="225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6" t="s">
        <v>158</v>
      </c>
      <c r="AT240" s="226" t="s">
        <v>153</v>
      </c>
      <c r="AU240" s="226" t="s">
        <v>85</v>
      </c>
      <c r="AY240" s="20" t="s">
        <v>151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20" t="s">
        <v>83</v>
      </c>
      <c r="BK240" s="227">
        <f>ROUND(I240*H240,2)</f>
        <v>0</v>
      </c>
      <c r="BL240" s="20" t="s">
        <v>158</v>
      </c>
      <c r="BM240" s="226" t="s">
        <v>2603</v>
      </c>
    </row>
    <row r="241" s="2" customFormat="1">
      <c r="A241" s="41"/>
      <c r="B241" s="42"/>
      <c r="C241" s="43"/>
      <c r="D241" s="228" t="s">
        <v>160</v>
      </c>
      <c r="E241" s="43"/>
      <c r="F241" s="229" t="s">
        <v>2604</v>
      </c>
      <c r="G241" s="43"/>
      <c r="H241" s="43"/>
      <c r="I241" s="230"/>
      <c r="J241" s="43"/>
      <c r="K241" s="43"/>
      <c r="L241" s="47"/>
      <c r="M241" s="231"/>
      <c r="N241" s="232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160</v>
      </c>
      <c r="AU241" s="20" t="s">
        <v>85</v>
      </c>
    </row>
    <row r="242" s="13" customFormat="1">
      <c r="A242" s="13"/>
      <c r="B242" s="233"/>
      <c r="C242" s="234"/>
      <c r="D242" s="235" t="s">
        <v>173</v>
      </c>
      <c r="E242" s="236" t="s">
        <v>19</v>
      </c>
      <c r="F242" s="237" t="s">
        <v>2605</v>
      </c>
      <c r="G242" s="234"/>
      <c r="H242" s="238">
        <v>3.2999999999999998</v>
      </c>
      <c r="I242" s="239"/>
      <c r="J242" s="234"/>
      <c r="K242" s="234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173</v>
      </c>
      <c r="AU242" s="244" t="s">
        <v>85</v>
      </c>
      <c r="AV242" s="13" t="s">
        <v>85</v>
      </c>
      <c r="AW242" s="13" t="s">
        <v>36</v>
      </c>
      <c r="AX242" s="13" t="s">
        <v>75</v>
      </c>
      <c r="AY242" s="244" t="s">
        <v>151</v>
      </c>
    </row>
    <row r="243" s="13" customFormat="1">
      <c r="A243" s="13"/>
      <c r="B243" s="233"/>
      <c r="C243" s="234"/>
      <c r="D243" s="235" t="s">
        <v>173</v>
      </c>
      <c r="E243" s="236" t="s">
        <v>19</v>
      </c>
      <c r="F243" s="237" t="s">
        <v>2606</v>
      </c>
      <c r="G243" s="234"/>
      <c r="H243" s="238">
        <v>-0.75</v>
      </c>
      <c r="I243" s="239"/>
      <c r="J243" s="234"/>
      <c r="K243" s="234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173</v>
      </c>
      <c r="AU243" s="244" t="s">
        <v>85</v>
      </c>
      <c r="AV243" s="13" t="s">
        <v>85</v>
      </c>
      <c r="AW243" s="13" t="s">
        <v>36</v>
      </c>
      <c r="AX243" s="13" t="s">
        <v>75</v>
      </c>
      <c r="AY243" s="244" t="s">
        <v>151</v>
      </c>
    </row>
    <row r="244" s="13" customFormat="1">
      <c r="A244" s="13"/>
      <c r="B244" s="233"/>
      <c r="C244" s="234"/>
      <c r="D244" s="235" t="s">
        <v>173</v>
      </c>
      <c r="E244" s="236" t="s">
        <v>19</v>
      </c>
      <c r="F244" s="237" t="s">
        <v>2607</v>
      </c>
      <c r="G244" s="234"/>
      <c r="H244" s="238">
        <v>1.3500000000000001</v>
      </c>
      <c r="I244" s="239"/>
      <c r="J244" s="234"/>
      <c r="K244" s="234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173</v>
      </c>
      <c r="AU244" s="244" t="s">
        <v>85</v>
      </c>
      <c r="AV244" s="13" t="s">
        <v>85</v>
      </c>
      <c r="AW244" s="13" t="s">
        <v>36</v>
      </c>
      <c r="AX244" s="13" t="s">
        <v>75</v>
      </c>
      <c r="AY244" s="244" t="s">
        <v>151</v>
      </c>
    </row>
    <row r="245" s="15" customFormat="1">
      <c r="A245" s="15"/>
      <c r="B245" s="256"/>
      <c r="C245" s="257"/>
      <c r="D245" s="235" t="s">
        <v>173</v>
      </c>
      <c r="E245" s="258" t="s">
        <v>2388</v>
      </c>
      <c r="F245" s="259" t="s">
        <v>2437</v>
      </c>
      <c r="G245" s="257"/>
      <c r="H245" s="260">
        <v>3.8999999999999999</v>
      </c>
      <c r="I245" s="261"/>
      <c r="J245" s="257"/>
      <c r="K245" s="257"/>
      <c r="L245" s="262"/>
      <c r="M245" s="263"/>
      <c r="N245" s="264"/>
      <c r="O245" s="264"/>
      <c r="P245" s="264"/>
      <c r="Q245" s="264"/>
      <c r="R245" s="264"/>
      <c r="S245" s="264"/>
      <c r="T245" s="26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6" t="s">
        <v>173</v>
      </c>
      <c r="AU245" s="266" t="s">
        <v>85</v>
      </c>
      <c r="AV245" s="15" t="s">
        <v>167</v>
      </c>
      <c r="AW245" s="15" t="s">
        <v>36</v>
      </c>
      <c r="AX245" s="15" t="s">
        <v>83</v>
      </c>
      <c r="AY245" s="266" t="s">
        <v>151</v>
      </c>
    </row>
    <row r="246" s="2" customFormat="1" ht="37.8" customHeight="1">
      <c r="A246" s="41"/>
      <c r="B246" s="42"/>
      <c r="C246" s="215" t="s">
        <v>393</v>
      </c>
      <c r="D246" s="215" t="s">
        <v>153</v>
      </c>
      <c r="E246" s="216" t="s">
        <v>2608</v>
      </c>
      <c r="F246" s="217" t="s">
        <v>2609</v>
      </c>
      <c r="G246" s="218" t="s">
        <v>256</v>
      </c>
      <c r="H246" s="219">
        <v>36.625</v>
      </c>
      <c r="I246" s="220"/>
      <c r="J246" s="221">
        <f>ROUND(I246*H246,2)</f>
        <v>0</v>
      </c>
      <c r="K246" s="217" t="s">
        <v>157</v>
      </c>
      <c r="L246" s="47"/>
      <c r="M246" s="222" t="s">
        <v>19</v>
      </c>
      <c r="N246" s="223" t="s">
        <v>46</v>
      </c>
      <c r="O246" s="87"/>
      <c r="P246" s="224">
        <f>O246*H246</f>
        <v>0</v>
      </c>
      <c r="Q246" s="224">
        <v>0.0033</v>
      </c>
      <c r="R246" s="224">
        <f>Q246*H246</f>
        <v>0.1208625</v>
      </c>
      <c r="S246" s="224">
        <v>0</v>
      </c>
      <c r="T246" s="225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6" t="s">
        <v>158</v>
      </c>
      <c r="AT246" s="226" t="s">
        <v>153</v>
      </c>
      <c r="AU246" s="226" t="s">
        <v>85</v>
      </c>
      <c r="AY246" s="20" t="s">
        <v>151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20" t="s">
        <v>83</v>
      </c>
      <c r="BK246" s="227">
        <f>ROUND(I246*H246,2)</f>
        <v>0</v>
      </c>
      <c r="BL246" s="20" t="s">
        <v>158</v>
      </c>
      <c r="BM246" s="226" t="s">
        <v>2610</v>
      </c>
    </row>
    <row r="247" s="2" customFormat="1">
      <c r="A247" s="41"/>
      <c r="B247" s="42"/>
      <c r="C247" s="43"/>
      <c r="D247" s="228" t="s">
        <v>160</v>
      </c>
      <c r="E247" s="43"/>
      <c r="F247" s="229" t="s">
        <v>2611</v>
      </c>
      <c r="G247" s="43"/>
      <c r="H247" s="43"/>
      <c r="I247" s="230"/>
      <c r="J247" s="43"/>
      <c r="K247" s="43"/>
      <c r="L247" s="47"/>
      <c r="M247" s="231"/>
      <c r="N247" s="232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160</v>
      </c>
      <c r="AU247" s="20" t="s">
        <v>85</v>
      </c>
    </row>
    <row r="248" s="13" customFormat="1">
      <c r="A248" s="13"/>
      <c r="B248" s="233"/>
      <c r="C248" s="234"/>
      <c r="D248" s="235" t="s">
        <v>173</v>
      </c>
      <c r="E248" s="236" t="s">
        <v>19</v>
      </c>
      <c r="F248" s="237" t="s">
        <v>2385</v>
      </c>
      <c r="G248" s="234"/>
      <c r="H248" s="238">
        <v>36.625</v>
      </c>
      <c r="I248" s="239"/>
      <c r="J248" s="234"/>
      <c r="K248" s="234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173</v>
      </c>
      <c r="AU248" s="244" t="s">
        <v>85</v>
      </c>
      <c r="AV248" s="13" t="s">
        <v>85</v>
      </c>
      <c r="AW248" s="13" t="s">
        <v>36</v>
      </c>
      <c r="AX248" s="13" t="s">
        <v>83</v>
      </c>
      <c r="AY248" s="244" t="s">
        <v>151</v>
      </c>
    </row>
    <row r="249" s="2" customFormat="1" ht="33" customHeight="1">
      <c r="A249" s="41"/>
      <c r="B249" s="42"/>
      <c r="C249" s="215" t="s">
        <v>399</v>
      </c>
      <c r="D249" s="215" t="s">
        <v>153</v>
      </c>
      <c r="E249" s="216" t="s">
        <v>2612</v>
      </c>
      <c r="F249" s="217" t="s">
        <v>2613</v>
      </c>
      <c r="G249" s="218" t="s">
        <v>193</v>
      </c>
      <c r="H249" s="219">
        <v>0.14999999999999999</v>
      </c>
      <c r="I249" s="220"/>
      <c r="J249" s="221">
        <f>ROUND(I249*H249,2)</f>
        <v>0</v>
      </c>
      <c r="K249" s="217" t="s">
        <v>157</v>
      </c>
      <c r="L249" s="47"/>
      <c r="M249" s="222" t="s">
        <v>19</v>
      </c>
      <c r="N249" s="223" t="s">
        <v>46</v>
      </c>
      <c r="O249" s="87"/>
      <c r="P249" s="224">
        <f>O249*H249</f>
        <v>0</v>
      </c>
      <c r="Q249" s="224">
        <v>2.5018699999999998</v>
      </c>
      <c r="R249" s="224">
        <f>Q249*H249</f>
        <v>0.37528049999999996</v>
      </c>
      <c r="S249" s="224">
        <v>0</v>
      </c>
      <c r="T249" s="225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6" t="s">
        <v>158</v>
      </c>
      <c r="AT249" s="226" t="s">
        <v>153</v>
      </c>
      <c r="AU249" s="226" t="s">
        <v>85</v>
      </c>
      <c r="AY249" s="20" t="s">
        <v>151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0" t="s">
        <v>83</v>
      </c>
      <c r="BK249" s="227">
        <f>ROUND(I249*H249,2)</f>
        <v>0</v>
      </c>
      <c r="BL249" s="20" t="s">
        <v>158</v>
      </c>
      <c r="BM249" s="226" t="s">
        <v>2614</v>
      </c>
    </row>
    <row r="250" s="2" customFormat="1">
      <c r="A250" s="41"/>
      <c r="B250" s="42"/>
      <c r="C250" s="43"/>
      <c r="D250" s="228" t="s">
        <v>160</v>
      </c>
      <c r="E250" s="43"/>
      <c r="F250" s="229" t="s">
        <v>2615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160</v>
      </c>
      <c r="AU250" s="20" t="s">
        <v>85</v>
      </c>
    </row>
    <row r="251" s="13" customFormat="1">
      <c r="A251" s="13"/>
      <c r="B251" s="233"/>
      <c r="C251" s="234"/>
      <c r="D251" s="235" t="s">
        <v>173</v>
      </c>
      <c r="E251" s="236" t="s">
        <v>19</v>
      </c>
      <c r="F251" s="237" t="s">
        <v>2616</v>
      </c>
      <c r="G251" s="234"/>
      <c r="H251" s="238">
        <v>2.5</v>
      </c>
      <c r="I251" s="239"/>
      <c r="J251" s="234"/>
      <c r="K251" s="234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173</v>
      </c>
      <c r="AU251" s="244" t="s">
        <v>85</v>
      </c>
      <c r="AV251" s="13" t="s">
        <v>85</v>
      </c>
      <c r="AW251" s="13" t="s">
        <v>36</v>
      </c>
      <c r="AX251" s="13" t="s">
        <v>75</v>
      </c>
      <c r="AY251" s="244" t="s">
        <v>151</v>
      </c>
    </row>
    <row r="252" s="15" customFormat="1">
      <c r="A252" s="15"/>
      <c r="B252" s="256"/>
      <c r="C252" s="257"/>
      <c r="D252" s="235" t="s">
        <v>173</v>
      </c>
      <c r="E252" s="258" t="s">
        <v>2418</v>
      </c>
      <c r="F252" s="259" t="s">
        <v>2437</v>
      </c>
      <c r="G252" s="257"/>
      <c r="H252" s="260">
        <v>2.5</v>
      </c>
      <c r="I252" s="261"/>
      <c r="J252" s="257"/>
      <c r="K252" s="257"/>
      <c r="L252" s="262"/>
      <c r="M252" s="263"/>
      <c r="N252" s="264"/>
      <c r="O252" s="264"/>
      <c r="P252" s="264"/>
      <c r="Q252" s="264"/>
      <c r="R252" s="264"/>
      <c r="S252" s="264"/>
      <c r="T252" s="26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6" t="s">
        <v>173</v>
      </c>
      <c r="AU252" s="266" t="s">
        <v>85</v>
      </c>
      <c r="AV252" s="15" t="s">
        <v>167</v>
      </c>
      <c r="AW252" s="15" t="s">
        <v>36</v>
      </c>
      <c r="AX252" s="15" t="s">
        <v>75</v>
      </c>
      <c r="AY252" s="266" t="s">
        <v>151</v>
      </c>
    </row>
    <row r="253" s="13" customFormat="1">
      <c r="A253" s="13"/>
      <c r="B253" s="233"/>
      <c r="C253" s="234"/>
      <c r="D253" s="235" t="s">
        <v>173</v>
      </c>
      <c r="E253" s="236" t="s">
        <v>19</v>
      </c>
      <c r="F253" s="237" t="s">
        <v>2617</v>
      </c>
      <c r="G253" s="234"/>
      <c r="H253" s="238">
        <v>0.14999999999999999</v>
      </c>
      <c r="I253" s="239"/>
      <c r="J253" s="234"/>
      <c r="K253" s="234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173</v>
      </c>
      <c r="AU253" s="244" t="s">
        <v>85</v>
      </c>
      <c r="AV253" s="13" t="s">
        <v>85</v>
      </c>
      <c r="AW253" s="13" t="s">
        <v>36</v>
      </c>
      <c r="AX253" s="13" t="s">
        <v>83</v>
      </c>
      <c r="AY253" s="244" t="s">
        <v>151</v>
      </c>
    </row>
    <row r="254" s="2" customFormat="1" ht="33" customHeight="1">
      <c r="A254" s="41"/>
      <c r="B254" s="42"/>
      <c r="C254" s="215" t="s">
        <v>404</v>
      </c>
      <c r="D254" s="215" t="s">
        <v>153</v>
      </c>
      <c r="E254" s="216" t="s">
        <v>2618</v>
      </c>
      <c r="F254" s="217" t="s">
        <v>2619</v>
      </c>
      <c r="G254" s="218" t="s">
        <v>193</v>
      </c>
      <c r="H254" s="219">
        <v>0.14999999999999999</v>
      </c>
      <c r="I254" s="220"/>
      <c r="J254" s="221">
        <f>ROUND(I254*H254,2)</f>
        <v>0</v>
      </c>
      <c r="K254" s="217" t="s">
        <v>157</v>
      </c>
      <c r="L254" s="47"/>
      <c r="M254" s="222" t="s">
        <v>19</v>
      </c>
      <c r="N254" s="223" t="s">
        <v>46</v>
      </c>
      <c r="O254" s="87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6" t="s">
        <v>158</v>
      </c>
      <c r="AT254" s="226" t="s">
        <v>153</v>
      </c>
      <c r="AU254" s="226" t="s">
        <v>85</v>
      </c>
      <c r="AY254" s="20" t="s">
        <v>151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20" t="s">
        <v>83</v>
      </c>
      <c r="BK254" s="227">
        <f>ROUND(I254*H254,2)</f>
        <v>0</v>
      </c>
      <c r="BL254" s="20" t="s">
        <v>158</v>
      </c>
      <c r="BM254" s="226" t="s">
        <v>2620</v>
      </c>
    </row>
    <row r="255" s="2" customFormat="1">
      <c r="A255" s="41"/>
      <c r="B255" s="42"/>
      <c r="C255" s="43"/>
      <c r="D255" s="228" t="s">
        <v>160</v>
      </c>
      <c r="E255" s="43"/>
      <c r="F255" s="229" t="s">
        <v>2621</v>
      </c>
      <c r="G255" s="43"/>
      <c r="H255" s="43"/>
      <c r="I255" s="230"/>
      <c r="J255" s="43"/>
      <c r="K255" s="43"/>
      <c r="L255" s="47"/>
      <c r="M255" s="231"/>
      <c r="N255" s="232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160</v>
      </c>
      <c r="AU255" s="20" t="s">
        <v>85</v>
      </c>
    </row>
    <row r="256" s="13" customFormat="1">
      <c r="A256" s="13"/>
      <c r="B256" s="233"/>
      <c r="C256" s="234"/>
      <c r="D256" s="235" t="s">
        <v>173</v>
      </c>
      <c r="E256" s="236" t="s">
        <v>19</v>
      </c>
      <c r="F256" s="237" t="s">
        <v>2617</v>
      </c>
      <c r="G256" s="234"/>
      <c r="H256" s="238">
        <v>0.14999999999999999</v>
      </c>
      <c r="I256" s="239"/>
      <c r="J256" s="234"/>
      <c r="K256" s="234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173</v>
      </c>
      <c r="AU256" s="244" t="s">
        <v>85</v>
      </c>
      <c r="AV256" s="13" t="s">
        <v>85</v>
      </c>
      <c r="AW256" s="13" t="s">
        <v>36</v>
      </c>
      <c r="AX256" s="13" t="s">
        <v>83</v>
      </c>
      <c r="AY256" s="244" t="s">
        <v>151</v>
      </c>
    </row>
    <row r="257" s="2" customFormat="1" ht="44.25" customHeight="1">
      <c r="A257" s="41"/>
      <c r="B257" s="42"/>
      <c r="C257" s="215" t="s">
        <v>411</v>
      </c>
      <c r="D257" s="215" t="s">
        <v>153</v>
      </c>
      <c r="E257" s="216" t="s">
        <v>2622</v>
      </c>
      <c r="F257" s="217" t="s">
        <v>2623</v>
      </c>
      <c r="G257" s="218" t="s">
        <v>193</v>
      </c>
      <c r="H257" s="219">
        <v>0.14999999999999999</v>
      </c>
      <c r="I257" s="220"/>
      <c r="J257" s="221">
        <f>ROUND(I257*H257,2)</f>
        <v>0</v>
      </c>
      <c r="K257" s="217" t="s">
        <v>157</v>
      </c>
      <c r="L257" s="47"/>
      <c r="M257" s="222" t="s">
        <v>19</v>
      </c>
      <c r="N257" s="223" t="s">
        <v>46</v>
      </c>
      <c r="O257" s="87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158</v>
      </c>
      <c r="AT257" s="226" t="s">
        <v>153</v>
      </c>
      <c r="AU257" s="226" t="s">
        <v>85</v>
      </c>
      <c r="AY257" s="20" t="s">
        <v>151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20" t="s">
        <v>83</v>
      </c>
      <c r="BK257" s="227">
        <f>ROUND(I257*H257,2)</f>
        <v>0</v>
      </c>
      <c r="BL257" s="20" t="s">
        <v>158</v>
      </c>
      <c r="BM257" s="226" t="s">
        <v>2624</v>
      </c>
    </row>
    <row r="258" s="2" customFormat="1">
      <c r="A258" s="41"/>
      <c r="B258" s="42"/>
      <c r="C258" s="43"/>
      <c r="D258" s="228" t="s">
        <v>160</v>
      </c>
      <c r="E258" s="43"/>
      <c r="F258" s="229" t="s">
        <v>2625</v>
      </c>
      <c r="G258" s="43"/>
      <c r="H258" s="43"/>
      <c r="I258" s="230"/>
      <c r="J258" s="43"/>
      <c r="K258" s="43"/>
      <c r="L258" s="47"/>
      <c r="M258" s="231"/>
      <c r="N258" s="232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160</v>
      </c>
      <c r="AU258" s="20" t="s">
        <v>85</v>
      </c>
    </row>
    <row r="259" s="13" customFormat="1">
      <c r="A259" s="13"/>
      <c r="B259" s="233"/>
      <c r="C259" s="234"/>
      <c r="D259" s="235" t="s">
        <v>173</v>
      </c>
      <c r="E259" s="236" t="s">
        <v>19</v>
      </c>
      <c r="F259" s="237" t="s">
        <v>2626</v>
      </c>
      <c r="G259" s="234"/>
      <c r="H259" s="238">
        <v>0.14999999999999999</v>
      </c>
      <c r="I259" s="239"/>
      <c r="J259" s="234"/>
      <c r="K259" s="234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173</v>
      </c>
      <c r="AU259" s="244" t="s">
        <v>85</v>
      </c>
      <c r="AV259" s="13" t="s">
        <v>85</v>
      </c>
      <c r="AW259" s="13" t="s">
        <v>36</v>
      </c>
      <c r="AX259" s="13" t="s">
        <v>83</v>
      </c>
      <c r="AY259" s="244" t="s">
        <v>151</v>
      </c>
    </row>
    <row r="260" s="2" customFormat="1" ht="33" customHeight="1">
      <c r="A260" s="41"/>
      <c r="B260" s="42"/>
      <c r="C260" s="215" t="s">
        <v>416</v>
      </c>
      <c r="D260" s="215" t="s">
        <v>153</v>
      </c>
      <c r="E260" s="216" t="s">
        <v>2627</v>
      </c>
      <c r="F260" s="217" t="s">
        <v>2628</v>
      </c>
      <c r="G260" s="218" t="s">
        <v>193</v>
      </c>
      <c r="H260" s="219">
        <v>0.14999999999999999</v>
      </c>
      <c r="I260" s="220"/>
      <c r="J260" s="221">
        <f>ROUND(I260*H260,2)</f>
        <v>0</v>
      </c>
      <c r="K260" s="217" t="s">
        <v>157</v>
      </c>
      <c r="L260" s="47"/>
      <c r="M260" s="222" t="s">
        <v>19</v>
      </c>
      <c r="N260" s="223" t="s">
        <v>46</v>
      </c>
      <c r="O260" s="87"/>
      <c r="P260" s="224">
        <f>O260*H260</f>
        <v>0</v>
      </c>
      <c r="Q260" s="224">
        <v>0</v>
      </c>
      <c r="R260" s="224">
        <f>Q260*H260</f>
        <v>0</v>
      </c>
      <c r="S260" s="224">
        <v>0</v>
      </c>
      <c r="T260" s="225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6" t="s">
        <v>158</v>
      </c>
      <c r="AT260" s="226" t="s">
        <v>153</v>
      </c>
      <c r="AU260" s="226" t="s">
        <v>85</v>
      </c>
      <c r="AY260" s="20" t="s">
        <v>151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20" t="s">
        <v>83</v>
      </c>
      <c r="BK260" s="227">
        <f>ROUND(I260*H260,2)</f>
        <v>0</v>
      </c>
      <c r="BL260" s="20" t="s">
        <v>158</v>
      </c>
      <c r="BM260" s="226" t="s">
        <v>2629</v>
      </c>
    </row>
    <row r="261" s="2" customFormat="1">
      <c r="A261" s="41"/>
      <c r="B261" s="42"/>
      <c r="C261" s="43"/>
      <c r="D261" s="228" t="s">
        <v>160</v>
      </c>
      <c r="E261" s="43"/>
      <c r="F261" s="229" t="s">
        <v>2630</v>
      </c>
      <c r="G261" s="43"/>
      <c r="H261" s="43"/>
      <c r="I261" s="230"/>
      <c r="J261" s="43"/>
      <c r="K261" s="43"/>
      <c r="L261" s="47"/>
      <c r="M261" s="231"/>
      <c r="N261" s="232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160</v>
      </c>
      <c r="AU261" s="20" t="s">
        <v>85</v>
      </c>
    </row>
    <row r="262" s="2" customFormat="1" ht="21.75" customHeight="1">
      <c r="A262" s="41"/>
      <c r="B262" s="42"/>
      <c r="C262" s="215" t="s">
        <v>421</v>
      </c>
      <c r="D262" s="215" t="s">
        <v>153</v>
      </c>
      <c r="E262" s="216" t="s">
        <v>2631</v>
      </c>
      <c r="F262" s="217" t="s">
        <v>2632</v>
      </c>
      <c r="G262" s="218" t="s">
        <v>351</v>
      </c>
      <c r="H262" s="219">
        <v>0.0089999999999999993</v>
      </c>
      <c r="I262" s="220"/>
      <c r="J262" s="221">
        <f>ROUND(I262*H262,2)</f>
        <v>0</v>
      </c>
      <c r="K262" s="217" t="s">
        <v>157</v>
      </c>
      <c r="L262" s="47"/>
      <c r="M262" s="222" t="s">
        <v>19</v>
      </c>
      <c r="N262" s="223" t="s">
        <v>46</v>
      </c>
      <c r="O262" s="87"/>
      <c r="P262" s="224">
        <f>O262*H262</f>
        <v>0</v>
      </c>
      <c r="Q262" s="224">
        <v>1.06277</v>
      </c>
      <c r="R262" s="224">
        <f>Q262*H262</f>
        <v>0.0095649299999999993</v>
      </c>
      <c r="S262" s="224">
        <v>0</v>
      </c>
      <c r="T262" s="225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6" t="s">
        <v>158</v>
      </c>
      <c r="AT262" s="226" t="s">
        <v>153</v>
      </c>
      <c r="AU262" s="226" t="s">
        <v>85</v>
      </c>
      <c r="AY262" s="20" t="s">
        <v>151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20" t="s">
        <v>83</v>
      </c>
      <c r="BK262" s="227">
        <f>ROUND(I262*H262,2)</f>
        <v>0</v>
      </c>
      <c r="BL262" s="20" t="s">
        <v>158</v>
      </c>
      <c r="BM262" s="226" t="s">
        <v>2633</v>
      </c>
    </row>
    <row r="263" s="2" customFormat="1">
      <c r="A263" s="41"/>
      <c r="B263" s="42"/>
      <c r="C263" s="43"/>
      <c r="D263" s="228" t="s">
        <v>160</v>
      </c>
      <c r="E263" s="43"/>
      <c r="F263" s="229" t="s">
        <v>2634</v>
      </c>
      <c r="G263" s="43"/>
      <c r="H263" s="43"/>
      <c r="I263" s="230"/>
      <c r="J263" s="43"/>
      <c r="K263" s="43"/>
      <c r="L263" s="47"/>
      <c r="M263" s="231"/>
      <c r="N263" s="232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160</v>
      </c>
      <c r="AU263" s="20" t="s">
        <v>85</v>
      </c>
    </row>
    <row r="264" s="13" customFormat="1">
      <c r="A264" s="13"/>
      <c r="B264" s="233"/>
      <c r="C264" s="234"/>
      <c r="D264" s="235" t="s">
        <v>173</v>
      </c>
      <c r="E264" s="236" t="s">
        <v>19</v>
      </c>
      <c r="F264" s="237" t="s">
        <v>2635</v>
      </c>
      <c r="G264" s="234"/>
      <c r="H264" s="238">
        <v>0.0089999999999999993</v>
      </c>
      <c r="I264" s="239"/>
      <c r="J264" s="234"/>
      <c r="K264" s="234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173</v>
      </c>
      <c r="AU264" s="244" t="s">
        <v>85</v>
      </c>
      <c r="AV264" s="13" t="s">
        <v>85</v>
      </c>
      <c r="AW264" s="13" t="s">
        <v>36</v>
      </c>
      <c r="AX264" s="13" t="s">
        <v>83</v>
      </c>
      <c r="AY264" s="244" t="s">
        <v>151</v>
      </c>
    </row>
    <row r="265" s="2" customFormat="1" ht="44.25" customHeight="1">
      <c r="A265" s="41"/>
      <c r="B265" s="42"/>
      <c r="C265" s="215" t="s">
        <v>426</v>
      </c>
      <c r="D265" s="215" t="s">
        <v>153</v>
      </c>
      <c r="E265" s="216" t="s">
        <v>2636</v>
      </c>
      <c r="F265" s="217" t="s">
        <v>2637</v>
      </c>
      <c r="G265" s="218" t="s">
        <v>256</v>
      </c>
      <c r="H265" s="219">
        <v>2.25</v>
      </c>
      <c r="I265" s="220"/>
      <c r="J265" s="221">
        <f>ROUND(I265*H265,2)</f>
        <v>0</v>
      </c>
      <c r="K265" s="217" t="s">
        <v>157</v>
      </c>
      <c r="L265" s="47"/>
      <c r="M265" s="222" t="s">
        <v>19</v>
      </c>
      <c r="N265" s="223" t="s">
        <v>46</v>
      </c>
      <c r="O265" s="87"/>
      <c r="P265" s="224">
        <f>O265*H265</f>
        <v>0</v>
      </c>
      <c r="Q265" s="224">
        <v>0.24096000000000001</v>
      </c>
      <c r="R265" s="224">
        <f>Q265*H265</f>
        <v>0.54215999999999998</v>
      </c>
      <c r="S265" s="224">
        <v>0</v>
      </c>
      <c r="T265" s="22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6" t="s">
        <v>158</v>
      </c>
      <c r="AT265" s="226" t="s">
        <v>153</v>
      </c>
      <c r="AU265" s="226" t="s">
        <v>85</v>
      </c>
      <c r="AY265" s="20" t="s">
        <v>151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20" t="s">
        <v>83</v>
      </c>
      <c r="BK265" s="227">
        <f>ROUND(I265*H265,2)</f>
        <v>0</v>
      </c>
      <c r="BL265" s="20" t="s">
        <v>158</v>
      </c>
      <c r="BM265" s="226" t="s">
        <v>2638</v>
      </c>
    </row>
    <row r="266" s="2" customFormat="1">
      <c r="A266" s="41"/>
      <c r="B266" s="42"/>
      <c r="C266" s="43"/>
      <c r="D266" s="228" t="s">
        <v>160</v>
      </c>
      <c r="E266" s="43"/>
      <c r="F266" s="229" t="s">
        <v>2639</v>
      </c>
      <c r="G266" s="43"/>
      <c r="H266" s="43"/>
      <c r="I266" s="230"/>
      <c r="J266" s="43"/>
      <c r="K266" s="43"/>
      <c r="L266" s="47"/>
      <c r="M266" s="231"/>
      <c r="N266" s="232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160</v>
      </c>
      <c r="AU266" s="20" t="s">
        <v>85</v>
      </c>
    </row>
    <row r="267" s="13" customFormat="1">
      <c r="A267" s="13"/>
      <c r="B267" s="233"/>
      <c r="C267" s="234"/>
      <c r="D267" s="235" t="s">
        <v>173</v>
      </c>
      <c r="E267" s="236" t="s">
        <v>19</v>
      </c>
      <c r="F267" s="237" t="s">
        <v>2640</v>
      </c>
      <c r="G267" s="234"/>
      <c r="H267" s="238">
        <v>2.25</v>
      </c>
      <c r="I267" s="239"/>
      <c r="J267" s="234"/>
      <c r="K267" s="234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173</v>
      </c>
      <c r="AU267" s="244" t="s">
        <v>85</v>
      </c>
      <c r="AV267" s="13" t="s">
        <v>85</v>
      </c>
      <c r="AW267" s="13" t="s">
        <v>36</v>
      </c>
      <c r="AX267" s="13" t="s">
        <v>75</v>
      </c>
      <c r="AY267" s="244" t="s">
        <v>151</v>
      </c>
    </row>
    <row r="268" s="15" customFormat="1">
      <c r="A268" s="15"/>
      <c r="B268" s="256"/>
      <c r="C268" s="257"/>
      <c r="D268" s="235" t="s">
        <v>173</v>
      </c>
      <c r="E268" s="258" t="s">
        <v>2641</v>
      </c>
      <c r="F268" s="259" t="s">
        <v>2437</v>
      </c>
      <c r="G268" s="257"/>
      <c r="H268" s="260">
        <v>2.25</v>
      </c>
      <c r="I268" s="261"/>
      <c r="J268" s="257"/>
      <c r="K268" s="257"/>
      <c r="L268" s="262"/>
      <c r="M268" s="263"/>
      <c r="N268" s="264"/>
      <c r="O268" s="264"/>
      <c r="P268" s="264"/>
      <c r="Q268" s="264"/>
      <c r="R268" s="264"/>
      <c r="S268" s="264"/>
      <c r="T268" s="26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6" t="s">
        <v>173</v>
      </c>
      <c r="AU268" s="266" t="s">
        <v>85</v>
      </c>
      <c r="AV268" s="15" t="s">
        <v>167</v>
      </c>
      <c r="AW268" s="15" t="s">
        <v>36</v>
      </c>
      <c r="AX268" s="15" t="s">
        <v>83</v>
      </c>
      <c r="AY268" s="266" t="s">
        <v>151</v>
      </c>
    </row>
    <row r="269" s="2" customFormat="1" ht="44.25" customHeight="1">
      <c r="A269" s="41"/>
      <c r="B269" s="42"/>
      <c r="C269" s="215" t="s">
        <v>432</v>
      </c>
      <c r="D269" s="215" t="s">
        <v>153</v>
      </c>
      <c r="E269" s="216" t="s">
        <v>2642</v>
      </c>
      <c r="F269" s="217" t="s">
        <v>2643</v>
      </c>
      <c r="G269" s="218" t="s">
        <v>170</v>
      </c>
      <c r="H269" s="219">
        <v>1.5</v>
      </c>
      <c r="I269" s="220"/>
      <c r="J269" s="221">
        <f>ROUND(I269*H269,2)</f>
        <v>0</v>
      </c>
      <c r="K269" s="217" t="s">
        <v>157</v>
      </c>
      <c r="L269" s="47"/>
      <c r="M269" s="222" t="s">
        <v>19</v>
      </c>
      <c r="N269" s="223" t="s">
        <v>46</v>
      </c>
      <c r="O269" s="87"/>
      <c r="P269" s="224">
        <f>O269*H269</f>
        <v>0</v>
      </c>
      <c r="Q269" s="224">
        <v>0.19662760000000001</v>
      </c>
      <c r="R269" s="224">
        <f>Q269*H269</f>
        <v>0.29494140000000002</v>
      </c>
      <c r="S269" s="224">
        <v>0</v>
      </c>
      <c r="T269" s="225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6" t="s">
        <v>158</v>
      </c>
      <c r="AT269" s="226" t="s">
        <v>153</v>
      </c>
      <c r="AU269" s="226" t="s">
        <v>85</v>
      </c>
      <c r="AY269" s="20" t="s">
        <v>151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20" t="s">
        <v>83</v>
      </c>
      <c r="BK269" s="227">
        <f>ROUND(I269*H269,2)</f>
        <v>0</v>
      </c>
      <c r="BL269" s="20" t="s">
        <v>158</v>
      </c>
      <c r="BM269" s="226" t="s">
        <v>2644</v>
      </c>
    </row>
    <row r="270" s="2" customFormat="1">
      <c r="A270" s="41"/>
      <c r="B270" s="42"/>
      <c r="C270" s="43"/>
      <c r="D270" s="228" t="s">
        <v>160</v>
      </c>
      <c r="E270" s="43"/>
      <c r="F270" s="229" t="s">
        <v>2645</v>
      </c>
      <c r="G270" s="43"/>
      <c r="H270" s="43"/>
      <c r="I270" s="230"/>
      <c r="J270" s="43"/>
      <c r="K270" s="43"/>
      <c r="L270" s="47"/>
      <c r="M270" s="231"/>
      <c r="N270" s="232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160</v>
      </c>
      <c r="AU270" s="20" t="s">
        <v>85</v>
      </c>
    </row>
    <row r="271" s="13" customFormat="1">
      <c r="A271" s="13"/>
      <c r="B271" s="233"/>
      <c r="C271" s="234"/>
      <c r="D271" s="235" t="s">
        <v>173</v>
      </c>
      <c r="E271" s="236" t="s">
        <v>19</v>
      </c>
      <c r="F271" s="237" t="s">
        <v>2646</v>
      </c>
      <c r="G271" s="234"/>
      <c r="H271" s="238">
        <v>1.5</v>
      </c>
      <c r="I271" s="239"/>
      <c r="J271" s="234"/>
      <c r="K271" s="234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173</v>
      </c>
      <c r="AU271" s="244" t="s">
        <v>85</v>
      </c>
      <c r="AV271" s="13" t="s">
        <v>85</v>
      </c>
      <c r="AW271" s="13" t="s">
        <v>36</v>
      </c>
      <c r="AX271" s="13" t="s">
        <v>83</v>
      </c>
      <c r="AY271" s="244" t="s">
        <v>151</v>
      </c>
    </row>
    <row r="272" s="12" customFormat="1" ht="22.8" customHeight="1">
      <c r="A272" s="12"/>
      <c r="B272" s="199"/>
      <c r="C272" s="200"/>
      <c r="D272" s="201" t="s">
        <v>74</v>
      </c>
      <c r="E272" s="213" t="s">
        <v>211</v>
      </c>
      <c r="F272" s="213" t="s">
        <v>1277</v>
      </c>
      <c r="G272" s="200"/>
      <c r="H272" s="200"/>
      <c r="I272" s="203"/>
      <c r="J272" s="214">
        <f>BK272</f>
        <v>0</v>
      </c>
      <c r="K272" s="200"/>
      <c r="L272" s="205"/>
      <c r="M272" s="206"/>
      <c r="N272" s="207"/>
      <c r="O272" s="207"/>
      <c r="P272" s="208">
        <f>SUM(P273:P280)</f>
        <v>0</v>
      </c>
      <c r="Q272" s="207"/>
      <c r="R272" s="208">
        <f>SUM(R273:R280)</f>
        <v>0.0027299999999999998</v>
      </c>
      <c r="S272" s="207"/>
      <c r="T272" s="209">
        <f>SUM(T273:T280)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0" t="s">
        <v>83</v>
      </c>
      <c r="AT272" s="211" t="s">
        <v>74</v>
      </c>
      <c r="AU272" s="211" t="s">
        <v>83</v>
      </c>
      <c r="AY272" s="210" t="s">
        <v>151</v>
      </c>
      <c r="BK272" s="212">
        <f>SUM(BK273:BK280)</f>
        <v>0</v>
      </c>
    </row>
    <row r="273" s="2" customFormat="1" ht="37.8" customHeight="1">
      <c r="A273" s="41"/>
      <c r="B273" s="42"/>
      <c r="C273" s="215" t="s">
        <v>440</v>
      </c>
      <c r="D273" s="215" t="s">
        <v>153</v>
      </c>
      <c r="E273" s="216" t="s">
        <v>2647</v>
      </c>
      <c r="F273" s="217" t="s">
        <v>2648</v>
      </c>
      <c r="G273" s="218" t="s">
        <v>256</v>
      </c>
      <c r="H273" s="219">
        <v>21</v>
      </c>
      <c r="I273" s="220"/>
      <c r="J273" s="221">
        <f>ROUND(I273*H273,2)</f>
        <v>0</v>
      </c>
      <c r="K273" s="217" t="s">
        <v>157</v>
      </c>
      <c r="L273" s="47"/>
      <c r="M273" s="222" t="s">
        <v>19</v>
      </c>
      <c r="N273" s="223" t="s">
        <v>46</v>
      </c>
      <c r="O273" s="87"/>
      <c r="P273" s="224">
        <f>O273*H273</f>
        <v>0</v>
      </c>
      <c r="Q273" s="224">
        <v>0.00012999999999999999</v>
      </c>
      <c r="R273" s="224">
        <f>Q273*H273</f>
        <v>0.0027299999999999998</v>
      </c>
      <c r="S273" s="224">
        <v>0</v>
      </c>
      <c r="T273" s="225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26" t="s">
        <v>158</v>
      </c>
      <c r="AT273" s="226" t="s">
        <v>153</v>
      </c>
      <c r="AU273" s="226" t="s">
        <v>85</v>
      </c>
      <c r="AY273" s="20" t="s">
        <v>151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20" t="s">
        <v>83</v>
      </c>
      <c r="BK273" s="227">
        <f>ROUND(I273*H273,2)</f>
        <v>0</v>
      </c>
      <c r="BL273" s="20" t="s">
        <v>158</v>
      </c>
      <c r="BM273" s="226" t="s">
        <v>2649</v>
      </c>
    </row>
    <row r="274" s="2" customFormat="1">
      <c r="A274" s="41"/>
      <c r="B274" s="42"/>
      <c r="C274" s="43"/>
      <c r="D274" s="228" t="s">
        <v>160</v>
      </c>
      <c r="E274" s="43"/>
      <c r="F274" s="229" t="s">
        <v>2650</v>
      </c>
      <c r="G274" s="43"/>
      <c r="H274" s="43"/>
      <c r="I274" s="230"/>
      <c r="J274" s="43"/>
      <c r="K274" s="43"/>
      <c r="L274" s="47"/>
      <c r="M274" s="231"/>
      <c r="N274" s="232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160</v>
      </c>
      <c r="AU274" s="20" t="s">
        <v>85</v>
      </c>
    </row>
    <row r="275" s="13" customFormat="1">
      <c r="A275" s="13"/>
      <c r="B275" s="233"/>
      <c r="C275" s="234"/>
      <c r="D275" s="235" t="s">
        <v>173</v>
      </c>
      <c r="E275" s="236" t="s">
        <v>19</v>
      </c>
      <c r="F275" s="237" t="s">
        <v>2651</v>
      </c>
      <c r="G275" s="234"/>
      <c r="H275" s="238">
        <v>4.5</v>
      </c>
      <c r="I275" s="239"/>
      <c r="J275" s="234"/>
      <c r="K275" s="234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173</v>
      </c>
      <c r="AU275" s="244" t="s">
        <v>85</v>
      </c>
      <c r="AV275" s="13" t="s">
        <v>85</v>
      </c>
      <c r="AW275" s="13" t="s">
        <v>36</v>
      </c>
      <c r="AX275" s="13" t="s">
        <v>75</v>
      </c>
      <c r="AY275" s="244" t="s">
        <v>151</v>
      </c>
    </row>
    <row r="276" s="13" customFormat="1">
      <c r="A276" s="13"/>
      <c r="B276" s="233"/>
      <c r="C276" s="234"/>
      <c r="D276" s="235" t="s">
        <v>173</v>
      </c>
      <c r="E276" s="236" t="s">
        <v>19</v>
      </c>
      <c r="F276" s="237" t="s">
        <v>2652</v>
      </c>
      <c r="G276" s="234"/>
      <c r="H276" s="238">
        <v>16.5</v>
      </c>
      <c r="I276" s="239"/>
      <c r="J276" s="234"/>
      <c r="K276" s="234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173</v>
      </c>
      <c r="AU276" s="244" t="s">
        <v>85</v>
      </c>
      <c r="AV276" s="13" t="s">
        <v>85</v>
      </c>
      <c r="AW276" s="13" t="s">
        <v>36</v>
      </c>
      <c r="AX276" s="13" t="s">
        <v>75</v>
      </c>
      <c r="AY276" s="244" t="s">
        <v>151</v>
      </c>
    </row>
    <row r="277" s="15" customFormat="1">
      <c r="A277" s="15"/>
      <c r="B277" s="256"/>
      <c r="C277" s="257"/>
      <c r="D277" s="235" t="s">
        <v>173</v>
      </c>
      <c r="E277" s="258" t="s">
        <v>19</v>
      </c>
      <c r="F277" s="259" t="s">
        <v>2437</v>
      </c>
      <c r="G277" s="257"/>
      <c r="H277" s="260">
        <v>21</v>
      </c>
      <c r="I277" s="261"/>
      <c r="J277" s="257"/>
      <c r="K277" s="257"/>
      <c r="L277" s="262"/>
      <c r="M277" s="263"/>
      <c r="N277" s="264"/>
      <c r="O277" s="264"/>
      <c r="P277" s="264"/>
      <c r="Q277" s="264"/>
      <c r="R277" s="264"/>
      <c r="S277" s="264"/>
      <c r="T277" s="26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6" t="s">
        <v>173</v>
      </c>
      <c r="AU277" s="266" t="s">
        <v>85</v>
      </c>
      <c r="AV277" s="15" t="s">
        <v>167</v>
      </c>
      <c r="AW277" s="15" t="s">
        <v>36</v>
      </c>
      <c r="AX277" s="15" t="s">
        <v>83</v>
      </c>
      <c r="AY277" s="266" t="s">
        <v>151</v>
      </c>
    </row>
    <row r="278" s="2" customFormat="1" ht="37.8" customHeight="1">
      <c r="A278" s="41"/>
      <c r="B278" s="42"/>
      <c r="C278" s="215" t="s">
        <v>446</v>
      </c>
      <c r="D278" s="215" t="s">
        <v>153</v>
      </c>
      <c r="E278" s="216" t="s">
        <v>2653</v>
      </c>
      <c r="F278" s="217" t="s">
        <v>2654</v>
      </c>
      <c r="G278" s="218" t="s">
        <v>256</v>
      </c>
      <c r="H278" s="219">
        <v>7</v>
      </c>
      <c r="I278" s="220"/>
      <c r="J278" s="221">
        <f>ROUND(I278*H278,2)</f>
        <v>0</v>
      </c>
      <c r="K278" s="217" t="s">
        <v>157</v>
      </c>
      <c r="L278" s="47"/>
      <c r="M278" s="222" t="s">
        <v>19</v>
      </c>
      <c r="N278" s="223" t="s">
        <v>46</v>
      </c>
      <c r="O278" s="87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26" t="s">
        <v>158</v>
      </c>
      <c r="AT278" s="226" t="s">
        <v>153</v>
      </c>
      <c r="AU278" s="226" t="s">
        <v>85</v>
      </c>
      <c r="AY278" s="20" t="s">
        <v>151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20" t="s">
        <v>83</v>
      </c>
      <c r="BK278" s="227">
        <f>ROUND(I278*H278,2)</f>
        <v>0</v>
      </c>
      <c r="BL278" s="20" t="s">
        <v>158</v>
      </c>
      <c r="BM278" s="226" t="s">
        <v>2655</v>
      </c>
    </row>
    <row r="279" s="2" customFormat="1">
      <c r="A279" s="41"/>
      <c r="B279" s="42"/>
      <c r="C279" s="43"/>
      <c r="D279" s="228" t="s">
        <v>160</v>
      </c>
      <c r="E279" s="43"/>
      <c r="F279" s="229" t="s">
        <v>2656</v>
      </c>
      <c r="G279" s="43"/>
      <c r="H279" s="43"/>
      <c r="I279" s="230"/>
      <c r="J279" s="43"/>
      <c r="K279" s="43"/>
      <c r="L279" s="47"/>
      <c r="M279" s="231"/>
      <c r="N279" s="232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160</v>
      </c>
      <c r="AU279" s="20" t="s">
        <v>85</v>
      </c>
    </row>
    <row r="280" s="13" customFormat="1">
      <c r="A280" s="13"/>
      <c r="B280" s="233"/>
      <c r="C280" s="234"/>
      <c r="D280" s="235" t="s">
        <v>173</v>
      </c>
      <c r="E280" s="236" t="s">
        <v>19</v>
      </c>
      <c r="F280" s="237" t="s">
        <v>2657</v>
      </c>
      <c r="G280" s="234"/>
      <c r="H280" s="238">
        <v>7</v>
      </c>
      <c r="I280" s="239"/>
      <c r="J280" s="234"/>
      <c r="K280" s="234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173</v>
      </c>
      <c r="AU280" s="244" t="s">
        <v>85</v>
      </c>
      <c r="AV280" s="13" t="s">
        <v>85</v>
      </c>
      <c r="AW280" s="13" t="s">
        <v>36</v>
      </c>
      <c r="AX280" s="13" t="s">
        <v>83</v>
      </c>
      <c r="AY280" s="244" t="s">
        <v>151</v>
      </c>
    </row>
    <row r="281" s="12" customFormat="1" ht="22.8" customHeight="1">
      <c r="A281" s="12"/>
      <c r="B281" s="199"/>
      <c r="C281" s="200"/>
      <c r="D281" s="201" t="s">
        <v>74</v>
      </c>
      <c r="E281" s="213" t="s">
        <v>769</v>
      </c>
      <c r="F281" s="213" t="s">
        <v>770</v>
      </c>
      <c r="G281" s="200"/>
      <c r="H281" s="200"/>
      <c r="I281" s="203"/>
      <c r="J281" s="214">
        <f>BK281</f>
        <v>0</v>
      </c>
      <c r="K281" s="200"/>
      <c r="L281" s="205"/>
      <c r="M281" s="206"/>
      <c r="N281" s="207"/>
      <c r="O281" s="207"/>
      <c r="P281" s="208">
        <f>SUM(P282:P283)</f>
        <v>0</v>
      </c>
      <c r="Q281" s="207"/>
      <c r="R281" s="208">
        <f>SUM(R282:R283)</f>
        <v>0</v>
      </c>
      <c r="S281" s="207"/>
      <c r="T281" s="209">
        <f>SUM(T282:T283)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0" t="s">
        <v>83</v>
      </c>
      <c r="AT281" s="211" t="s">
        <v>74</v>
      </c>
      <c r="AU281" s="211" t="s">
        <v>83</v>
      </c>
      <c r="AY281" s="210" t="s">
        <v>151</v>
      </c>
      <c r="BK281" s="212">
        <f>SUM(BK282:BK283)</f>
        <v>0</v>
      </c>
    </row>
    <row r="282" s="2" customFormat="1" ht="55.5" customHeight="1">
      <c r="A282" s="41"/>
      <c r="B282" s="42"/>
      <c r="C282" s="215" t="s">
        <v>450</v>
      </c>
      <c r="D282" s="215" t="s">
        <v>153</v>
      </c>
      <c r="E282" s="216" t="s">
        <v>2658</v>
      </c>
      <c r="F282" s="217" t="s">
        <v>2659</v>
      </c>
      <c r="G282" s="218" t="s">
        <v>351</v>
      </c>
      <c r="H282" s="219">
        <v>23.233000000000001</v>
      </c>
      <c r="I282" s="220"/>
      <c r="J282" s="221">
        <f>ROUND(I282*H282,2)</f>
        <v>0</v>
      </c>
      <c r="K282" s="217" t="s">
        <v>157</v>
      </c>
      <c r="L282" s="47"/>
      <c r="M282" s="222" t="s">
        <v>19</v>
      </c>
      <c r="N282" s="223" t="s">
        <v>46</v>
      </c>
      <c r="O282" s="87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6" t="s">
        <v>158</v>
      </c>
      <c r="AT282" s="226" t="s">
        <v>153</v>
      </c>
      <c r="AU282" s="226" t="s">
        <v>85</v>
      </c>
      <c r="AY282" s="20" t="s">
        <v>151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20" t="s">
        <v>83</v>
      </c>
      <c r="BK282" s="227">
        <f>ROUND(I282*H282,2)</f>
        <v>0</v>
      </c>
      <c r="BL282" s="20" t="s">
        <v>158</v>
      </c>
      <c r="BM282" s="226" t="s">
        <v>2660</v>
      </c>
    </row>
    <row r="283" s="2" customFormat="1">
      <c r="A283" s="41"/>
      <c r="B283" s="42"/>
      <c r="C283" s="43"/>
      <c r="D283" s="228" t="s">
        <v>160</v>
      </c>
      <c r="E283" s="43"/>
      <c r="F283" s="229" t="s">
        <v>2661</v>
      </c>
      <c r="G283" s="43"/>
      <c r="H283" s="43"/>
      <c r="I283" s="230"/>
      <c r="J283" s="43"/>
      <c r="K283" s="43"/>
      <c r="L283" s="47"/>
      <c r="M283" s="231"/>
      <c r="N283" s="232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160</v>
      </c>
      <c r="AU283" s="20" t="s">
        <v>85</v>
      </c>
    </row>
    <row r="284" s="12" customFormat="1" ht="25.92" customHeight="1">
      <c r="A284" s="12"/>
      <c r="B284" s="199"/>
      <c r="C284" s="200"/>
      <c r="D284" s="201" t="s">
        <v>74</v>
      </c>
      <c r="E284" s="202" t="s">
        <v>776</v>
      </c>
      <c r="F284" s="202" t="s">
        <v>777</v>
      </c>
      <c r="G284" s="200"/>
      <c r="H284" s="200"/>
      <c r="I284" s="203"/>
      <c r="J284" s="204">
        <f>BK284</f>
        <v>0</v>
      </c>
      <c r="K284" s="200"/>
      <c r="L284" s="205"/>
      <c r="M284" s="206"/>
      <c r="N284" s="207"/>
      <c r="O284" s="207"/>
      <c r="P284" s="208">
        <f>P285+P302+P320+P324+P364+P380+P394+P405+P413+P425+P441</f>
        <v>0</v>
      </c>
      <c r="Q284" s="207"/>
      <c r="R284" s="208">
        <f>R285+R302+R320+R324+R364+R380+R394+R405+R413+R425+R441</f>
        <v>0.89773649535000011</v>
      </c>
      <c r="S284" s="207"/>
      <c r="T284" s="209">
        <f>T285+T302+T320+T324+T364+T380+T394+T405+T413+T425+T441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0" t="s">
        <v>85</v>
      </c>
      <c r="AT284" s="211" t="s">
        <v>74</v>
      </c>
      <c r="AU284" s="211" t="s">
        <v>75</v>
      </c>
      <c r="AY284" s="210" t="s">
        <v>151</v>
      </c>
      <c r="BK284" s="212">
        <f>BK285+BK302+BK320+BK324+BK364+BK380+BK394+BK405+BK413+BK425+BK441</f>
        <v>0</v>
      </c>
    </row>
    <row r="285" s="12" customFormat="1" ht="22.8" customHeight="1">
      <c r="A285" s="12"/>
      <c r="B285" s="199"/>
      <c r="C285" s="200"/>
      <c r="D285" s="201" t="s">
        <v>74</v>
      </c>
      <c r="E285" s="213" t="s">
        <v>778</v>
      </c>
      <c r="F285" s="213" t="s">
        <v>779</v>
      </c>
      <c r="G285" s="200"/>
      <c r="H285" s="200"/>
      <c r="I285" s="203"/>
      <c r="J285" s="214">
        <f>BK285</f>
        <v>0</v>
      </c>
      <c r="K285" s="200"/>
      <c r="L285" s="205"/>
      <c r="M285" s="206"/>
      <c r="N285" s="207"/>
      <c r="O285" s="207"/>
      <c r="P285" s="208">
        <f>SUM(P286:P301)</f>
        <v>0</v>
      </c>
      <c r="Q285" s="207"/>
      <c r="R285" s="208">
        <f>SUM(R286:R301)</f>
        <v>0.037034187499999996</v>
      </c>
      <c r="S285" s="207"/>
      <c r="T285" s="209">
        <f>SUM(T286:T301)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0" t="s">
        <v>85</v>
      </c>
      <c r="AT285" s="211" t="s">
        <v>74</v>
      </c>
      <c r="AU285" s="211" t="s">
        <v>83</v>
      </c>
      <c r="AY285" s="210" t="s">
        <v>151</v>
      </c>
      <c r="BK285" s="212">
        <f>SUM(BK286:BK301)</f>
        <v>0</v>
      </c>
    </row>
    <row r="286" s="2" customFormat="1" ht="37.8" customHeight="1">
      <c r="A286" s="41"/>
      <c r="B286" s="42"/>
      <c r="C286" s="215" t="s">
        <v>454</v>
      </c>
      <c r="D286" s="215" t="s">
        <v>153</v>
      </c>
      <c r="E286" s="216" t="s">
        <v>2662</v>
      </c>
      <c r="F286" s="217" t="s">
        <v>2663</v>
      </c>
      <c r="G286" s="218" t="s">
        <v>256</v>
      </c>
      <c r="H286" s="219">
        <v>4.75</v>
      </c>
      <c r="I286" s="220"/>
      <c r="J286" s="221">
        <f>ROUND(I286*H286,2)</f>
        <v>0</v>
      </c>
      <c r="K286" s="217" t="s">
        <v>157</v>
      </c>
      <c r="L286" s="47"/>
      <c r="M286" s="222" t="s">
        <v>19</v>
      </c>
      <c r="N286" s="223" t="s">
        <v>46</v>
      </c>
      <c r="O286" s="87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6" t="s">
        <v>262</v>
      </c>
      <c r="AT286" s="226" t="s">
        <v>153</v>
      </c>
      <c r="AU286" s="226" t="s">
        <v>85</v>
      </c>
      <c r="AY286" s="20" t="s">
        <v>151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20" t="s">
        <v>83</v>
      </c>
      <c r="BK286" s="227">
        <f>ROUND(I286*H286,2)</f>
        <v>0</v>
      </c>
      <c r="BL286" s="20" t="s">
        <v>262</v>
      </c>
      <c r="BM286" s="226" t="s">
        <v>2664</v>
      </c>
    </row>
    <row r="287" s="2" customFormat="1">
      <c r="A287" s="41"/>
      <c r="B287" s="42"/>
      <c r="C287" s="43"/>
      <c r="D287" s="228" t="s">
        <v>160</v>
      </c>
      <c r="E287" s="43"/>
      <c r="F287" s="229" t="s">
        <v>2665</v>
      </c>
      <c r="G287" s="43"/>
      <c r="H287" s="43"/>
      <c r="I287" s="230"/>
      <c r="J287" s="43"/>
      <c r="K287" s="43"/>
      <c r="L287" s="47"/>
      <c r="M287" s="231"/>
      <c r="N287" s="232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160</v>
      </c>
      <c r="AU287" s="20" t="s">
        <v>85</v>
      </c>
    </row>
    <row r="288" s="13" customFormat="1">
      <c r="A288" s="13"/>
      <c r="B288" s="233"/>
      <c r="C288" s="234"/>
      <c r="D288" s="235" t="s">
        <v>173</v>
      </c>
      <c r="E288" s="236" t="s">
        <v>19</v>
      </c>
      <c r="F288" s="237" t="s">
        <v>2666</v>
      </c>
      <c r="G288" s="234"/>
      <c r="H288" s="238">
        <v>4.75</v>
      </c>
      <c r="I288" s="239"/>
      <c r="J288" s="234"/>
      <c r="K288" s="234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173</v>
      </c>
      <c r="AU288" s="244" t="s">
        <v>85</v>
      </c>
      <c r="AV288" s="13" t="s">
        <v>85</v>
      </c>
      <c r="AW288" s="13" t="s">
        <v>36</v>
      </c>
      <c r="AX288" s="13" t="s">
        <v>75</v>
      </c>
      <c r="AY288" s="244" t="s">
        <v>151</v>
      </c>
    </row>
    <row r="289" s="15" customFormat="1">
      <c r="A289" s="15"/>
      <c r="B289" s="256"/>
      <c r="C289" s="257"/>
      <c r="D289" s="235" t="s">
        <v>173</v>
      </c>
      <c r="E289" s="258" t="s">
        <v>2400</v>
      </c>
      <c r="F289" s="259" t="s">
        <v>2437</v>
      </c>
      <c r="G289" s="257"/>
      <c r="H289" s="260">
        <v>4.75</v>
      </c>
      <c r="I289" s="261"/>
      <c r="J289" s="257"/>
      <c r="K289" s="257"/>
      <c r="L289" s="262"/>
      <c r="M289" s="263"/>
      <c r="N289" s="264"/>
      <c r="O289" s="264"/>
      <c r="P289" s="264"/>
      <c r="Q289" s="264"/>
      <c r="R289" s="264"/>
      <c r="S289" s="264"/>
      <c r="T289" s="26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6" t="s">
        <v>173</v>
      </c>
      <c r="AU289" s="266" t="s">
        <v>85</v>
      </c>
      <c r="AV289" s="15" t="s">
        <v>167</v>
      </c>
      <c r="AW289" s="15" t="s">
        <v>36</v>
      </c>
      <c r="AX289" s="15" t="s">
        <v>83</v>
      </c>
      <c r="AY289" s="266" t="s">
        <v>151</v>
      </c>
    </row>
    <row r="290" s="2" customFormat="1" ht="16.5" customHeight="1">
      <c r="A290" s="41"/>
      <c r="B290" s="42"/>
      <c r="C290" s="267" t="s">
        <v>461</v>
      </c>
      <c r="D290" s="267" t="s">
        <v>363</v>
      </c>
      <c r="E290" s="268" t="s">
        <v>2667</v>
      </c>
      <c r="F290" s="269" t="s">
        <v>2668</v>
      </c>
      <c r="G290" s="270" t="s">
        <v>351</v>
      </c>
      <c r="H290" s="271">
        <v>0.002</v>
      </c>
      <c r="I290" s="272"/>
      <c r="J290" s="273">
        <f>ROUND(I290*H290,2)</f>
        <v>0</v>
      </c>
      <c r="K290" s="269" t="s">
        <v>157</v>
      </c>
      <c r="L290" s="274"/>
      <c r="M290" s="275" t="s">
        <v>19</v>
      </c>
      <c r="N290" s="276" t="s">
        <v>46</v>
      </c>
      <c r="O290" s="87"/>
      <c r="P290" s="224">
        <f>O290*H290</f>
        <v>0</v>
      </c>
      <c r="Q290" s="224">
        <v>1</v>
      </c>
      <c r="R290" s="224">
        <f>Q290*H290</f>
        <v>0.002</v>
      </c>
      <c r="S290" s="224">
        <v>0</v>
      </c>
      <c r="T290" s="225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6" t="s">
        <v>355</v>
      </c>
      <c r="AT290" s="226" t="s">
        <v>363</v>
      </c>
      <c r="AU290" s="226" t="s">
        <v>85</v>
      </c>
      <c r="AY290" s="20" t="s">
        <v>151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20" t="s">
        <v>83</v>
      </c>
      <c r="BK290" s="227">
        <f>ROUND(I290*H290,2)</f>
        <v>0</v>
      </c>
      <c r="BL290" s="20" t="s">
        <v>262</v>
      </c>
      <c r="BM290" s="226" t="s">
        <v>2669</v>
      </c>
    </row>
    <row r="291" s="13" customFormat="1">
      <c r="A291" s="13"/>
      <c r="B291" s="233"/>
      <c r="C291" s="234"/>
      <c r="D291" s="235" t="s">
        <v>173</v>
      </c>
      <c r="E291" s="236" t="s">
        <v>19</v>
      </c>
      <c r="F291" s="237" t="s">
        <v>2670</v>
      </c>
      <c r="G291" s="234"/>
      <c r="H291" s="238">
        <v>0.002</v>
      </c>
      <c r="I291" s="239"/>
      <c r="J291" s="234"/>
      <c r="K291" s="234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173</v>
      </c>
      <c r="AU291" s="244" t="s">
        <v>85</v>
      </c>
      <c r="AV291" s="13" t="s">
        <v>85</v>
      </c>
      <c r="AW291" s="13" t="s">
        <v>36</v>
      </c>
      <c r="AX291" s="13" t="s">
        <v>83</v>
      </c>
      <c r="AY291" s="244" t="s">
        <v>151</v>
      </c>
    </row>
    <row r="292" s="2" customFormat="1" ht="24.15" customHeight="1">
      <c r="A292" s="41"/>
      <c r="B292" s="42"/>
      <c r="C292" s="215" t="s">
        <v>465</v>
      </c>
      <c r="D292" s="215" t="s">
        <v>153</v>
      </c>
      <c r="E292" s="216" t="s">
        <v>2671</v>
      </c>
      <c r="F292" s="217" t="s">
        <v>2672</v>
      </c>
      <c r="G292" s="218" t="s">
        <v>256</v>
      </c>
      <c r="H292" s="219">
        <v>4.75</v>
      </c>
      <c r="I292" s="220"/>
      <c r="J292" s="221">
        <f>ROUND(I292*H292,2)</f>
        <v>0</v>
      </c>
      <c r="K292" s="217" t="s">
        <v>157</v>
      </c>
      <c r="L292" s="47"/>
      <c r="M292" s="222" t="s">
        <v>19</v>
      </c>
      <c r="N292" s="223" t="s">
        <v>46</v>
      </c>
      <c r="O292" s="87"/>
      <c r="P292" s="224">
        <f>O292*H292</f>
        <v>0</v>
      </c>
      <c r="Q292" s="224">
        <v>0.00039825</v>
      </c>
      <c r="R292" s="224">
        <f>Q292*H292</f>
        <v>0.0018916874999999999</v>
      </c>
      <c r="S292" s="224">
        <v>0</v>
      </c>
      <c r="T292" s="225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262</v>
      </c>
      <c r="AT292" s="226" t="s">
        <v>153</v>
      </c>
      <c r="AU292" s="226" t="s">
        <v>85</v>
      </c>
      <c r="AY292" s="20" t="s">
        <v>151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20" t="s">
        <v>83</v>
      </c>
      <c r="BK292" s="227">
        <f>ROUND(I292*H292,2)</f>
        <v>0</v>
      </c>
      <c r="BL292" s="20" t="s">
        <v>262</v>
      </c>
      <c r="BM292" s="226" t="s">
        <v>2673</v>
      </c>
    </row>
    <row r="293" s="2" customFormat="1">
      <c r="A293" s="41"/>
      <c r="B293" s="42"/>
      <c r="C293" s="43"/>
      <c r="D293" s="228" t="s">
        <v>160</v>
      </c>
      <c r="E293" s="43"/>
      <c r="F293" s="229" t="s">
        <v>2674</v>
      </c>
      <c r="G293" s="43"/>
      <c r="H293" s="43"/>
      <c r="I293" s="230"/>
      <c r="J293" s="43"/>
      <c r="K293" s="43"/>
      <c r="L293" s="47"/>
      <c r="M293" s="231"/>
      <c r="N293" s="232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160</v>
      </c>
      <c r="AU293" s="20" t="s">
        <v>85</v>
      </c>
    </row>
    <row r="294" s="13" customFormat="1">
      <c r="A294" s="13"/>
      <c r="B294" s="233"/>
      <c r="C294" s="234"/>
      <c r="D294" s="235" t="s">
        <v>173</v>
      </c>
      <c r="E294" s="236" t="s">
        <v>19</v>
      </c>
      <c r="F294" s="237" t="s">
        <v>2400</v>
      </c>
      <c r="G294" s="234"/>
      <c r="H294" s="238">
        <v>4.75</v>
      </c>
      <c r="I294" s="239"/>
      <c r="J294" s="234"/>
      <c r="K294" s="234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173</v>
      </c>
      <c r="AU294" s="244" t="s">
        <v>85</v>
      </c>
      <c r="AV294" s="13" t="s">
        <v>85</v>
      </c>
      <c r="AW294" s="13" t="s">
        <v>36</v>
      </c>
      <c r="AX294" s="13" t="s">
        <v>83</v>
      </c>
      <c r="AY294" s="244" t="s">
        <v>151</v>
      </c>
    </row>
    <row r="295" s="2" customFormat="1" ht="49.05" customHeight="1">
      <c r="A295" s="41"/>
      <c r="B295" s="42"/>
      <c r="C295" s="267" t="s">
        <v>471</v>
      </c>
      <c r="D295" s="267" t="s">
        <v>363</v>
      </c>
      <c r="E295" s="268" t="s">
        <v>2675</v>
      </c>
      <c r="F295" s="269" t="s">
        <v>2676</v>
      </c>
      <c r="G295" s="270" t="s">
        <v>256</v>
      </c>
      <c r="H295" s="271">
        <v>5.7000000000000002</v>
      </c>
      <c r="I295" s="272"/>
      <c r="J295" s="273">
        <f>ROUND(I295*H295,2)</f>
        <v>0</v>
      </c>
      <c r="K295" s="269" t="s">
        <v>157</v>
      </c>
      <c r="L295" s="274"/>
      <c r="M295" s="275" t="s">
        <v>19</v>
      </c>
      <c r="N295" s="276" t="s">
        <v>46</v>
      </c>
      <c r="O295" s="87"/>
      <c r="P295" s="224">
        <f>O295*H295</f>
        <v>0</v>
      </c>
      <c r="Q295" s="224">
        <v>0.0054000000000000003</v>
      </c>
      <c r="R295" s="224">
        <f>Q295*H295</f>
        <v>0.030780000000000002</v>
      </c>
      <c r="S295" s="224">
        <v>0</v>
      </c>
      <c r="T295" s="225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26" t="s">
        <v>355</v>
      </c>
      <c r="AT295" s="226" t="s">
        <v>363</v>
      </c>
      <c r="AU295" s="226" t="s">
        <v>85</v>
      </c>
      <c r="AY295" s="20" t="s">
        <v>151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20" t="s">
        <v>83</v>
      </c>
      <c r="BK295" s="227">
        <f>ROUND(I295*H295,2)</f>
        <v>0</v>
      </c>
      <c r="BL295" s="20" t="s">
        <v>262</v>
      </c>
      <c r="BM295" s="226" t="s">
        <v>2677</v>
      </c>
    </row>
    <row r="296" s="13" customFormat="1">
      <c r="A296" s="13"/>
      <c r="B296" s="233"/>
      <c r="C296" s="234"/>
      <c r="D296" s="235" t="s">
        <v>173</v>
      </c>
      <c r="E296" s="236" t="s">
        <v>19</v>
      </c>
      <c r="F296" s="237" t="s">
        <v>2678</v>
      </c>
      <c r="G296" s="234"/>
      <c r="H296" s="238">
        <v>5.7000000000000002</v>
      </c>
      <c r="I296" s="239"/>
      <c r="J296" s="234"/>
      <c r="K296" s="234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173</v>
      </c>
      <c r="AU296" s="244" t="s">
        <v>85</v>
      </c>
      <c r="AV296" s="13" t="s">
        <v>85</v>
      </c>
      <c r="AW296" s="13" t="s">
        <v>36</v>
      </c>
      <c r="AX296" s="13" t="s">
        <v>83</v>
      </c>
      <c r="AY296" s="244" t="s">
        <v>151</v>
      </c>
    </row>
    <row r="297" s="2" customFormat="1" ht="33" customHeight="1">
      <c r="A297" s="41"/>
      <c r="B297" s="42"/>
      <c r="C297" s="215" t="s">
        <v>477</v>
      </c>
      <c r="D297" s="215" t="s">
        <v>153</v>
      </c>
      <c r="E297" s="216" t="s">
        <v>2679</v>
      </c>
      <c r="F297" s="217" t="s">
        <v>2680</v>
      </c>
      <c r="G297" s="218" t="s">
        <v>256</v>
      </c>
      <c r="H297" s="219">
        <v>0.67500000000000004</v>
      </c>
      <c r="I297" s="220"/>
      <c r="J297" s="221">
        <f>ROUND(I297*H297,2)</f>
        <v>0</v>
      </c>
      <c r="K297" s="217" t="s">
        <v>157</v>
      </c>
      <c r="L297" s="47"/>
      <c r="M297" s="222" t="s">
        <v>19</v>
      </c>
      <c r="N297" s="223" t="s">
        <v>46</v>
      </c>
      <c r="O297" s="87"/>
      <c r="P297" s="224">
        <f>O297*H297</f>
        <v>0</v>
      </c>
      <c r="Q297" s="224">
        <v>0.0035000000000000001</v>
      </c>
      <c r="R297" s="224">
        <f>Q297*H297</f>
        <v>0.0023625</v>
      </c>
      <c r="S297" s="224">
        <v>0</v>
      </c>
      <c r="T297" s="225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26" t="s">
        <v>262</v>
      </c>
      <c r="AT297" s="226" t="s">
        <v>153</v>
      </c>
      <c r="AU297" s="226" t="s">
        <v>85</v>
      </c>
      <c r="AY297" s="20" t="s">
        <v>151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20" t="s">
        <v>83</v>
      </c>
      <c r="BK297" s="227">
        <f>ROUND(I297*H297,2)</f>
        <v>0</v>
      </c>
      <c r="BL297" s="20" t="s">
        <v>262</v>
      </c>
      <c r="BM297" s="226" t="s">
        <v>2681</v>
      </c>
    </row>
    <row r="298" s="2" customFormat="1">
      <c r="A298" s="41"/>
      <c r="B298" s="42"/>
      <c r="C298" s="43"/>
      <c r="D298" s="228" t="s">
        <v>160</v>
      </c>
      <c r="E298" s="43"/>
      <c r="F298" s="229" t="s">
        <v>2682</v>
      </c>
      <c r="G298" s="43"/>
      <c r="H298" s="43"/>
      <c r="I298" s="230"/>
      <c r="J298" s="43"/>
      <c r="K298" s="43"/>
      <c r="L298" s="47"/>
      <c r="M298" s="231"/>
      <c r="N298" s="232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160</v>
      </c>
      <c r="AU298" s="20" t="s">
        <v>85</v>
      </c>
    </row>
    <row r="299" s="13" customFormat="1">
      <c r="A299" s="13"/>
      <c r="B299" s="233"/>
      <c r="C299" s="234"/>
      <c r="D299" s="235" t="s">
        <v>173</v>
      </c>
      <c r="E299" s="236" t="s">
        <v>19</v>
      </c>
      <c r="F299" s="237" t="s">
        <v>2683</v>
      </c>
      <c r="G299" s="234"/>
      <c r="H299" s="238">
        <v>0.67500000000000004</v>
      </c>
      <c r="I299" s="239"/>
      <c r="J299" s="234"/>
      <c r="K299" s="234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173</v>
      </c>
      <c r="AU299" s="244" t="s">
        <v>85</v>
      </c>
      <c r="AV299" s="13" t="s">
        <v>85</v>
      </c>
      <c r="AW299" s="13" t="s">
        <v>36</v>
      </c>
      <c r="AX299" s="13" t="s">
        <v>83</v>
      </c>
      <c r="AY299" s="244" t="s">
        <v>151</v>
      </c>
    </row>
    <row r="300" s="2" customFormat="1" ht="49.05" customHeight="1">
      <c r="A300" s="41"/>
      <c r="B300" s="42"/>
      <c r="C300" s="215" t="s">
        <v>484</v>
      </c>
      <c r="D300" s="215" t="s">
        <v>153</v>
      </c>
      <c r="E300" s="216" t="s">
        <v>797</v>
      </c>
      <c r="F300" s="217" t="s">
        <v>798</v>
      </c>
      <c r="G300" s="218" t="s">
        <v>351</v>
      </c>
      <c r="H300" s="219">
        <v>0.036999999999999998</v>
      </c>
      <c r="I300" s="220"/>
      <c r="J300" s="221">
        <f>ROUND(I300*H300,2)</f>
        <v>0</v>
      </c>
      <c r="K300" s="217" t="s">
        <v>157</v>
      </c>
      <c r="L300" s="47"/>
      <c r="M300" s="222" t="s">
        <v>19</v>
      </c>
      <c r="N300" s="223" t="s">
        <v>46</v>
      </c>
      <c r="O300" s="87"/>
      <c r="P300" s="224">
        <f>O300*H300</f>
        <v>0</v>
      </c>
      <c r="Q300" s="224">
        <v>0</v>
      </c>
      <c r="R300" s="224">
        <f>Q300*H300</f>
        <v>0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262</v>
      </c>
      <c r="AT300" s="226" t="s">
        <v>153</v>
      </c>
      <c r="AU300" s="226" t="s">
        <v>85</v>
      </c>
      <c r="AY300" s="20" t="s">
        <v>151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20" t="s">
        <v>83</v>
      </c>
      <c r="BK300" s="227">
        <f>ROUND(I300*H300,2)</f>
        <v>0</v>
      </c>
      <c r="BL300" s="20" t="s">
        <v>262</v>
      </c>
      <c r="BM300" s="226" t="s">
        <v>2684</v>
      </c>
    </row>
    <row r="301" s="2" customFormat="1">
      <c r="A301" s="41"/>
      <c r="B301" s="42"/>
      <c r="C301" s="43"/>
      <c r="D301" s="228" t="s">
        <v>160</v>
      </c>
      <c r="E301" s="43"/>
      <c r="F301" s="229" t="s">
        <v>800</v>
      </c>
      <c r="G301" s="43"/>
      <c r="H301" s="43"/>
      <c r="I301" s="230"/>
      <c r="J301" s="43"/>
      <c r="K301" s="43"/>
      <c r="L301" s="47"/>
      <c r="M301" s="231"/>
      <c r="N301" s="232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160</v>
      </c>
      <c r="AU301" s="20" t="s">
        <v>85</v>
      </c>
    </row>
    <row r="302" s="12" customFormat="1" ht="22.8" customHeight="1">
      <c r="A302" s="12"/>
      <c r="B302" s="199"/>
      <c r="C302" s="200"/>
      <c r="D302" s="201" t="s">
        <v>74</v>
      </c>
      <c r="E302" s="213" t="s">
        <v>2685</v>
      </c>
      <c r="F302" s="213" t="s">
        <v>2686</v>
      </c>
      <c r="G302" s="200"/>
      <c r="H302" s="200"/>
      <c r="I302" s="203"/>
      <c r="J302" s="214">
        <f>BK302</f>
        <v>0</v>
      </c>
      <c r="K302" s="200"/>
      <c r="L302" s="205"/>
      <c r="M302" s="206"/>
      <c r="N302" s="207"/>
      <c r="O302" s="207"/>
      <c r="P302" s="208">
        <f>SUM(P303:P319)</f>
        <v>0</v>
      </c>
      <c r="Q302" s="207"/>
      <c r="R302" s="208">
        <f>SUM(R303:R319)</f>
        <v>0.043882499999999991</v>
      </c>
      <c r="S302" s="207"/>
      <c r="T302" s="209">
        <f>SUM(T303:T319)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0" t="s">
        <v>85</v>
      </c>
      <c r="AT302" s="211" t="s">
        <v>74</v>
      </c>
      <c r="AU302" s="211" t="s">
        <v>83</v>
      </c>
      <c r="AY302" s="210" t="s">
        <v>151</v>
      </c>
      <c r="BK302" s="212">
        <f>SUM(BK303:BK319)</f>
        <v>0</v>
      </c>
    </row>
    <row r="303" s="2" customFormat="1" ht="44.25" customHeight="1">
      <c r="A303" s="41"/>
      <c r="B303" s="42"/>
      <c r="C303" s="215" t="s">
        <v>490</v>
      </c>
      <c r="D303" s="215" t="s">
        <v>153</v>
      </c>
      <c r="E303" s="216" t="s">
        <v>2687</v>
      </c>
      <c r="F303" s="217" t="s">
        <v>2688</v>
      </c>
      <c r="G303" s="218" t="s">
        <v>256</v>
      </c>
      <c r="H303" s="219">
        <v>7</v>
      </c>
      <c r="I303" s="220"/>
      <c r="J303" s="221">
        <f>ROUND(I303*H303,2)</f>
        <v>0</v>
      </c>
      <c r="K303" s="217" t="s">
        <v>157</v>
      </c>
      <c r="L303" s="47"/>
      <c r="M303" s="222" t="s">
        <v>19</v>
      </c>
      <c r="N303" s="223" t="s">
        <v>46</v>
      </c>
      <c r="O303" s="87"/>
      <c r="P303" s="224">
        <f>O303*H303</f>
        <v>0</v>
      </c>
      <c r="Q303" s="224">
        <v>0</v>
      </c>
      <c r="R303" s="224">
        <f>Q303*H303</f>
        <v>0</v>
      </c>
      <c r="S303" s="224">
        <v>0</v>
      </c>
      <c r="T303" s="225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26" t="s">
        <v>262</v>
      </c>
      <c r="AT303" s="226" t="s">
        <v>153</v>
      </c>
      <c r="AU303" s="226" t="s">
        <v>85</v>
      </c>
      <c r="AY303" s="20" t="s">
        <v>151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20" t="s">
        <v>83</v>
      </c>
      <c r="BK303" s="227">
        <f>ROUND(I303*H303,2)</f>
        <v>0</v>
      </c>
      <c r="BL303" s="20" t="s">
        <v>262</v>
      </c>
      <c r="BM303" s="226" t="s">
        <v>2689</v>
      </c>
    </row>
    <row r="304" s="2" customFormat="1">
      <c r="A304" s="41"/>
      <c r="B304" s="42"/>
      <c r="C304" s="43"/>
      <c r="D304" s="228" t="s">
        <v>160</v>
      </c>
      <c r="E304" s="43"/>
      <c r="F304" s="229" t="s">
        <v>2690</v>
      </c>
      <c r="G304" s="43"/>
      <c r="H304" s="43"/>
      <c r="I304" s="230"/>
      <c r="J304" s="43"/>
      <c r="K304" s="43"/>
      <c r="L304" s="47"/>
      <c r="M304" s="231"/>
      <c r="N304" s="232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160</v>
      </c>
      <c r="AU304" s="20" t="s">
        <v>85</v>
      </c>
    </row>
    <row r="305" s="13" customFormat="1">
      <c r="A305" s="13"/>
      <c r="B305" s="233"/>
      <c r="C305" s="234"/>
      <c r="D305" s="235" t="s">
        <v>173</v>
      </c>
      <c r="E305" s="236" t="s">
        <v>19</v>
      </c>
      <c r="F305" s="237" t="s">
        <v>2404</v>
      </c>
      <c r="G305" s="234"/>
      <c r="H305" s="238">
        <v>7</v>
      </c>
      <c r="I305" s="239"/>
      <c r="J305" s="234"/>
      <c r="K305" s="234"/>
      <c r="L305" s="240"/>
      <c r="M305" s="241"/>
      <c r="N305" s="242"/>
      <c r="O305" s="242"/>
      <c r="P305" s="242"/>
      <c r="Q305" s="242"/>
      <c r="R305" s="242"/>
      <c r="S305" s="242"/>
      <c r="T305" s="24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4" t="s">
        <v>173</v>
      </c>
      <c r="AU305" s="244" t="s">
        <v>85</v>
      </c>
      <c r="AV305" s="13" t="s">
        <v>85</v>
      </c>
      <c r="AW305" s="13" t="s">
        <v>36</v>
      </c>
      <c r="AX305" s="13" t="s">
        <v>83</v>
      </c>
      <c r="AY305" s="244" t="s">
        <v>151</v>
      </c>
    </row>
    <row r="306" s="2" customFormat="1" ht="24.15" customHeight="1">
      <c r="A306" s="41"/>
      <c r="B306" s="42"/>
      <c r="C306" s="267" t="s">
        <v>494</v>
      </c>
      <c r="D306" s="267" t="s">
        <v>363</v>
      </c>
      <c r="E306" s="268" t="s">
        <v>2691</v>
      </c>
      <c r="F306" s="269" t="s">
        <v>2692</v>
      </c>
      <c r="G306" s="270" t="s">
        <v>256</v>
      </c>
      <c r="H306" s="271">
        <v>7.3499999999999996</v>
      </c>
      <c r="I306" s="272"/>
      <c r="J306" s="273">
        <f>ROUND(I306*H306,2)</f>
        <v>0</v>
      </c>
      <c r="K306" s="269" t="s">
        <v>157</v>
      </c>
      <c r="L306" s="274"/>
      <c r="M306" s="275" t="s">
        <v>19</v>
      </c>
      <c r="N306" s="276" t="s">
        <v>46</v>
      </c>
      <c r="O306" s="87"/>
      <c r="P306" s="224">
        <f>O306*H306</f>
        <v>0</v>
      </c>
      <c r="Q306" s="224">
        <v>0.0055999999999999999</v>
      </c>
      <c r="R306" s="224">
        <f>Q306*H306</f>
        <v>0.041159999999999995</v>
      </c>
      <c r="S306" s="224">
        <v>0</v>
      </c>
      <c r="T306" s="225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6" t="s">
        <v>355</v>
      </c>
      <c r="AT306" s="226" t="s">
        <v>363</v>
      </c>
      <c r="AU306" s="226" t="s">
        <v>85</v>
      </c>
      <c r="AY306" s="20" t="s">
        <v>151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20" t="s">
        <v>83</v>
      </c>
      <c r="BK306" s="227">
        <f>ROUND(I306*H306,2)</f>
        <v>0</v>
      </c>
      <c r="BL306" s="20" t="s">
        <v>262</v>
      </c>
      <c r="BM306" s="226" t="s">
        <v>2693</v>
      </c>
    </row>
    <row r="307" s="13" customFormat="1">
      <c r="A307" s="13"/>
      <c r="B307" s="233"/>
      <c r="C307" s="234"/>
      <c r="D307" s="235" t="s">
        <v>173</v>
      </c>
      <c r="E307" s="236" t="s">
        <v>19</v>
      </c>
      <c r="F307" s="237" t="s">
        <v>2694</v>
      </c>
      <c r="G307" s="234"/>
      <c r="H307" s="238">
        <v>7.3499999999999996</v>
      </c>
      <c r="I307" s="239"/>
      <c r="J307" s="234"/>
      <c r="K307" s="234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173</v>
      </c>
      <c r="AU307" s="244" t="s">
        <v>85</v>
      </c>
      <c r="AV307" s="13" t="s">
        <v>85</v>
      </c>
      <c r="AW307" s="13" t="s">
        <v>36</v>
      </c>
      <c r="AX307" s="13" t="s">
        <v>83</v>
      </c>
      <c r="AY307" s="244" t="s">
        <v>151</v>
      </c>
    </row>
    <row r="308" s="2" customFormat="1" ht="37.8" customHeight="1">
      <c r="A308" s="41"/>
      <c r="B308" s="42"/>
      <c r="C308" s="215" t="s">
        <v>498</v>
      </c>
      <c r="D308" s="215" t="s">
        <v>153</v>
      </c>
      <c r="E308" s="216" t="s">
        <v>2695</v>
      </c>
      <c r="F308" s="217" t="s">
        <v>2696</v>
      </c>
      <c r="G308" s="218" t="s">
        <v>256</v>
      </c>
      <c r="H308" s="219">
        <v>2.5</v>
      </c>
      <c r="I308" s="220"/>
      <c r="J308" s="221">
        <f>ROUND(I308*H308,2)</f>
        <v>0</v>
      </c>
      <c r="K308" s="217" t="s">
        <v>157</v>
      </c>
      <c r="L308" s="47"/>
      <c r="M308" s="222" t="s">
        <v>19</v>
      </c>
      <c r="N308" s="223" t="s">
        <v>46</v>
      </c>
      <c r="O308" s="87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6" t="s">
        <v>262</v>
      </c>
      <c r="AT308" s="226" t="s">
        <v>153</v>
      </c>
      <c r="AU308" s="226" t="s">
        <v>85</v>
      </c>
      <c r="AY308" s="20" t="s">
        <v>151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20" t="s">
        <v>83</v>
      </c>
      <c r="BK308" s="227">
        <f>ROUND(I308*H308,2)</f>
        <v>0</v>
      </c>
      <c r="BL308" s="20" t="s">
        <v>262</v>
      </c>
      <c r="BM308" s="226" t="s">
        <v>2697</v>
      </c>
    </row>
    <row r="309" s="2" customFormat="1">
      <c r="A309" s="41"/>
      <c r="B309" s="42"/>
      <c r="C309" s="43"/>
      <c r="D309" s="228" t="s">
        <v>160</v>
      </c>
      <c r="E309" s="43"/>
      <c r="F309" s="229" t="s">
        <v>2698</v>
      </c>
      <c r="G309" s="43"/>
      <c r="H309" s="43"/>
      <c r="I309" s="230"/>
      <c r="J309" s="43"/>
      <c r="K309" s="43"/>
      <c r="L309" s="47"/>
      <c r="M309" s="231"/>
      <c r="N309" s="232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160</v>
      </c>
      <c r="AU309" s="20" t="s">
        <v>85</v>
      </c>
    </row>
    <row r="310" s="13" customFormat="1">
      <c r="A310" s="13"/>
      <c r="B310" s="233"/>
      <c r="C310" s="234"/>
      <c r="D310" s="235" t="s">
        <v>173</v>
      </c>
      <c r="E310" s="236" t="s">
        <v>19</v>
      </c>
      <c r="F310" s="237" t="s">
        <v>2418</v>
      </c>
      <c r="G310" s="234"/>
      <c r="H310" s="238">
        <v>2.5</v>
      </c>
      <c r="I310" s="239"/>
      <c r="J310" s="234"/>
      <c r="K310" s="234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173</v>
      </c>
      <c r="AU310" s="244" t="s">
        <v>85</v>
      </c>
      <c r="AV310" s="13" t="s">
        <v>85</v>
      </c>
      <c r="AW310" s="13" t="s">
        <v>36</v>
      </c>
      <c r="AX310" s="13" t="s">
        <v>83</v>
      </c>
      <c r="AY310" s="244" t="s">
        <v>151</v>
      </c>
    </row>
    <row r="311" s="2" customFormat="1" ht="24.15" customHeight="1">
      <c r="A311" s="41"/>
      <c r="B311" s="42"/>
      <c r="C311" s="267" t="s">
        <v>502</v>
      </c>
      <c r="D311" s="267" t="s">
        <v>363</v>
      </c>
      <c r="E311" s="268" t="s">
        <v>2699</v>
      </c>
      <c r="F311" s="269" t="s">
        <v>2700</v>
      </c>
      <c r="G311" s="270" t="s">
        <v>256</v>
      </c>
      <c r="H311" s="271">
        <v>2.625</v>
      </c>
      <c r="I311" s="272"/>
      <c r="J311" s="273">
        <f>ROUND(I311*H311,2)</f>
        <v>0</v>
      </c>
      <c r="K311" s="269" t="s">
        <v>157</v>
      </c>
      <c r="L311" s="274"/>
      <c r="M311" s="275" t="s">
        <v>19</v>
      </c>
      <c r="N311" s="276" t="s">
        <v>46</v>
      </c>
      <c r="O311" s="87"/>
      <c r="P311" s="224">
        <f>O311*H311</f>
        <v>0</v>
      </c>
      <c r="Q311" s="224">
        <v>0.00089999999999999998</v>
      </c>
      <c r="R311" s="224">
        <f>Q311*H311</f>
        <v>0.0023625</v>
      </c>
      <c r="S311" s="224">
        <v>0</v>
      </c>
      <c r="T311" s="225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26" t="s">
        <v>355</v>
      </c>
      <c r="AT311" s="226" t="s">
        <v>363</v>
      </c>
      <c r="AU311" s="226" t="s">
        <v>85</v>
      </c>
      <c r="AY311" s="20" t="s">
        <v>151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20" t="s">
        <v>83</v>
      </c>
      <c r="BK311" s="227">
        <f>ROUND(I311*H311,2)</f>
        <v>0</v>
      </c>
      <c r="BL311" s="20" t="s">
        <v>262</v>
      </c>
      <c r="BM311" s="226" t="s">
        <v>2701</v>
      </c>
    </row>
    <row r="312" s="13" customFormat="1">
      <c r="A312" s="13"/>
      <c r="B312" s="233"/>
      <c r="C312" s="234"/>
      <c r="D312" s="235" t="s">
        <v>173</v>
      </c>
      <c r="E312" s="236" t="s">
        <v>19</v>
      </c>
      <c r="F312" s="237" t="s">
        <v>2702</v>
      </c>
      <c r="G312" s="234"/>
      <c r="H312" s="238">
        <v>2.625</v>
      </c>
      <c r="I312" s="239"/>
      <c r="J312" s="234"/>
      <c r="K312" s="234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173</v>
      </c>
      <c r="AU312" s="244" t="s">
        <v>85</v>
      </c>
      <c r="AV312" s="13" t="s">
        <v>85</v>
      </c>
      <c r="AW312" s="13" t="s">
        <v>36</v>
      </c>
      <c r="AX312" s="13" t="s">
        <v>83</v>
      </c>
      <c r="AY312" s="244" t="s">
        <v>151</v>
      </c>
    </row>
    <row r="313" s="2" customFormat="1" ht="44.25" customHeight="1">
      <c r="A313" s="41"/>
      <c r="B313" s="42"/>
      <c r="C313" s="215" t="s">
        <v>506</v>
      </c>
      <c r="D313" s="215" t="s">
        <v>153</v>
      </c>
      <c r="E313" s="216" t="s">
        <v>2703</v>
      </c>
      <c r="F313" s="217" t="s">
        <v>2704</v>
      </c>
      <c r="G313" s="218" t="s">
        <v>256</v>
      </c>
      <c r="H313" s="219">
        <v>2.5</v>
      </c>
      <c r="I313" s="220"/>
      <c r="J313" s="221">
        <f>ROUND(I313*H313,2)</f>
        <v>0</v>
      </c>
      <c r="K313" s="217" t="s">
        <v>157</v>
      </c>
      <c r="L313" s="47"/>
      <c r="M313" s="222" t="s">
        <v>19</v>
      </c>
      <c r="N313" s="223" t="s">
        <v>46</v>
      </c>
      <c r="O313" s="87"/>
      <c r="P313" s="224">
        <f>O313*H313</f>
        <v>0</v>
      </c>
      <c r="Q313" s="224">
        <v>0</v>
      </c>
      <c r="R313" s="224">
        <f>Q313*H313</f>
        <v>0</v>
      </c>
      <c r="S313" s="224">
        <v>0</v>
      </c>
      <c r="T313" s="225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26" t="s">
        <v>262</v>
      </c>
      <c r="AT313" s="226" t="s">
        <v>153</v>
      </c>
      <c r="AU313" s="226" t="s">
        <v>85</v>
      </c>
      <c r="AY313" s="20" t="s">
        <v>151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20" t="s">
        <v>83</v>
      </c>
      <c r="BK313" s="227">
        <f>ROUND(I313*H313,2)</f>
        <v>0</v>
      </c>
      <c r="BL313" s="20" t="s">
        <v>262</v>
      </c>
      <c r="BM313" s="226" t="s">
        <v>2705</v>
      </c>
    </row>
    <row r="314" s="2" customFormat="1">
      <c r="A314" s="41"/>
      <c r="B314" s="42"/>
      <c r="C314" s="43"/>
      <c r="D314" s="228" t="s">
        <v>160</v>
      </c>
      <c r="E314" s="43"/>
      <c r="F314" s="229" t="s">
        <v>2706</v>
      </c>
      <c r="G314" s="43"/>
      <c r="H314" s="43"/>
      <c r="I314" s="230"/>
      <c r="J314" s="43"/>
      <c r="K314" s="43"/>
      <c r="L314" s="47"/>
      <c r="M314" s="231"/>
      <c r="N314" s="232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160</v>
      </c>
      <c r="AU314" s="20" t="s">
        <v>85</v>
      </c>
    </row>
    <row r="315" s="13" customFormat="1">
      <c r="A315" s="13"/>
      <c r="B315" s="233"/>
      <c r="C315" s="234"/>
      <c r="D315" s="235" t="s">
        <v>173</v>
      </c>
      <c r="E315" s="236" t="s">
        <v>19</v>
      </c>
      <c r="F315" s="237" t="s">
        <v>2418</v>
      </c>
      <c r="G315" s="234"/>
      <c r="H315" s="238">
        <v>2.5</v>
      </c>
      <c r="I315" s="239"/>
      <c r="J315" s="234"/>
      <c r="K315" s="234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173</v>
      </c>
      <c r="AU315" s="244" t="s">
        <v>85</v>
      </c>
      <c r="AV315" s="13" t="s">
        <v>85</v>
      </c>
      <c r="AW315" s="13" t="s">
        <v>36</v>
      </c>
      <c r="AX315" s="13" t="s">
        <v>83</v>
      </c>
      <c r="AY315" s="244" t="s">
        <v>151</v>
      </c>
    </row>
    <row r="316" s="2" customFormat="1" ht="16.5" customHeight="1">
      <c r="A316" s="41"/>
      <c r="B316" s="42"/>
      <c r="C316" s="267" t="s">
        <v>511</v>
      </c>
      <c r="D316" s="267" t="s">
        <v>363</v>
      </c>
      <c r="E316" s="268" t="s">
        <v>2707</v>
      </c>
      <c r="F316" s="269" t="s">
        <v>2708</v>
      </c>
      <c r="G316" s="270" t="s">
        <v>256</v>
      </c>
      <c r="H316" s="271">
        <v>3</v>
      </c>
      <c r="I316" s="272"/>
      <c r="J316" s="273">
        <f>ROUND(I316*H316,2)</f>
        <v>0</v>
      </c>
      <c r="K316" s="269" t="s">
        <v>157</v>
      </c>
      <c r="L316" s="274"/>
      <c r="M316" s="275" t="s">
        <v>19</v>
      </c>
      <c r="N316" s="276" t="s">
        <v>46</v>
      </c>
      <c r="O316" s="87"/>
      <c r="P316" s="224">
        <f>O316*H316</f>
        <v>0</v>
      </c>
      <c r="Q316" s="224">
        <v>0.00012</v>
      </c>
      <c r="R316" s="224">
        <f>Q316*H316</f>
        <v>0.00036000000000000002</v>
      </c>
      <c r="S316" s="224">
        <v>0</v>
      </c>
      <c r="T316" s="225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26" t="s">
        <v>355</v>
      </c>
      <c r="AT316" s="226" t="s">
        <v>363</v>
      </c>
      <c r="AU316" s="226" t="s">
        <v>85</v>
      </c>
      <c r="AY316" s="20" t="s">
        <v>151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20" t="s">
        <v>83</v>
      </c>
      <c r="BK316" s="227">
        <f>ROUND(I316*H316,2)</f>
        <v>0</v>
      </c>
      <c r="BL316" s="20" t="s">
        <v>262</v>
      </c>
      <c r="BM316" s="226" t="s">
        <v>2709</v>
      </c>
    </row>
    <row r="317" s="13" customFormat="1">
      <c r="A317" s="13"/>
      <c r="B317" s="233"/>
      <c r="C317" s="234"/>
      <c r="D317" s="235" t="s">
        <v>173</v>
      </c>
      <c r="E317" s="236" t="s">
        <v>19</v>
      </c>
      <c r="F317" s="237" t="s">
        <v>2710</v>
      </c>
      <c r="G317" s="234"/>
      <c r="H317" s="238">
        <v>3</v>
      </c>
      <c r="I317" s="239"/>
      <c r="J317" s="234"/>
      <c r="K317" s="234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173</v>
      </c>
      <c r="AU317" s="244" t="s">
        <v>85</v>
      </c>
      <c r="AV317" s="13" t="s">
        <v>85</v>
      </c>
      <c r="AW317" s="13" t="s">
        <v>36</v>
      </c>
      <c r="AX317" s="13" t="s">
        <v>83</v>
      </c>
      <c r="AY317" s="244" t="s">
        <v>151</v>
      </c>
    </row>
    <row r="318" s="2" customFormat="1" ht="44.25" customHeight="1">
      <c r="A318" s="41"/>
      <c r="B318" s="42"/>
      <c r="C318" s="215" t="s">
        <v>515</v>
      </c>
      <c r="D318" s="215" t="s">
        <v>153</v>
      </c>
      <c r="E318" s="216" t="s">
        <v>2711</v>
      </c>
      <c r="F318" s="217" t="s">
        <v>2712</v>
      </c>
      <c r="G318" s="218" t="s">
        <v>351</v>
      </c>
      <c r="H318" s="219">
        <v>0.043999999999999997</v>
      </c>
      <c r="I318" s="220"/>
      <c r="J318" s="221">
        <f>ROUND(I318*H318,2)</f>
        <v>0</v>
      </c>
      <c r="K318" s="217" t="s">
        <v>157</v>
      </c>
      <c r="L318" s="47"/>
      <c r="M318" s="222" t="s">
        <v>19</v>
      </c>
      <c r="N318" s="223" t="s">
        <v>46</v>
      </c>
      <c r="O318" s="87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26" t="s">
        <v>262</v>
      </c>
      <c r="AT318" s="226" t="s">
        <v>153</v>
      </c>
      <c r="AU318" s="226" t="s">
        <v>85</v>
      </c>
      <c r="AY318" s="20" t="s">
        <v>151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20" t="s">
        <v>83</v>
      </c>
      <c r="BK318" s="227">
        <f>ROUND(I318*H318,2)</f>
        <v>0</v>
      </c>
      <c r="BL318" s="20" t="s">
        <v>262</v>
      </c>
      <c r="BM318" s="226" t="s">
        <v>2713</v>
      </c>
    </row>
    <row r="319" s="2" customFormat="1">
      <c r="A319" s="41"/>
      <c r="B319" s="42"/>
      <c r="C319" s="43"/>
      <c r="D319" s="228" t="s">
        <v>160</v>
      </c>
      <c r="E319" s="43"/>
      <c r="F319" s="229" t="s">
        <v>2714</v>
      </c>
      <c r="G319" s="43"/>
      <c r="H319" s="43"/>
      <c r="I319" s="230"/>
      <c r="J319" s="43"/>
      <c r="K319" s="43"/>
      <c r="L319" s="47"/>
      <c r="M319" s="231"/>
      <c r="N319" s="232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160</v>
      </c>
      <c r="AU319" s="20" t="s">
        <v>85</v>
      </c>
    </row>
    <row r="320" s="12" customFormat="1" ht="22.8" customHeight="1">
      <c r="A320" s="12"/>
      <c r="B320" s="199"/>
      <c r="C320" s="200"/>
      <c r="D320" s="201" t="s">
        <v>74</v>
      </c>
      <c r="E320" s="213" t="s">
        <v>2715</v>
      </c>
      <c r="F320" s="213" t="s">
        <v>2716</v>
      </c>
      <c r="G320" s="200"/>
      <c r="H320" s="200"/>
      <c r="I320" s="203"/>
      <c r="J320" s="214">
        <f>BK320</f>
        <v>0</v>
      </c>
      <c r="K320" s="200"/>
      <c r="L320" s="205"/>
      <c r="M320" s="206"/>
      <c r="N320" s="207"/>
      <c r="O320" s="207"/>
      <c r="P320" s="208">
        <f>SUM(P321:P323)</f>
        <v>0</v>
      </c>
      <c r="Q320" s="207"/>
      <c r="R320" s="208">
        <f>SUM(R321:R323)</f>
        <v>0.00056999999999999998</v>
      </c>
      <c r="S320" s="207"/>
      <c r="T320" s="209">
        <f>SUM(T321:T323)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10" t="s">
        <v>85</v>
      </c>
      <c r="AT320" s="211" t="s">
        <v>74</v>
      </c>
      <c r="AU320" s="211" t="s">
        <v>83</v>
      </c>
      <c r="AY320" s="210" t="s">
        <v>151</v>
      </c>
      <c r="BK320" s="212">
        <f>SUM(BK321:BK323)</f>
        <v>0</v>
      </c>
    </row>
    <row r="321" s="2" customFormat="1" ht="16.5" customHeight="1">
      <c r="A321" s="41"/>
      <c r="B321" s="42"/>
      <c r="C321" s="215" t="s">
        <v>520</v>
      </c>
      <c r="D321" s="215" t="s">
        <v>153</v>
      </c>
      <c r="E321" s="216" t="s">
        <v>2717</v>
      </c>
      <c r="F321" s="217" t="s">
        <v>2718</v>
      </c>
      <c r="G321" s="218" t="s">
        <v>407</v>
      </c>
      <c r="H321" s="219">
        <v>2</v>
      </c>
      <c r="I321" s="220"/>
      <c r="J321" s="221">
        <f>ROUND(I321*H321,2)</f>
        <v>0</v>
      </c>
      <c r="K321" s="217" t="s">
        <v>157</v>
      </c>
      <c r="L321" s="47"/>
      <c r="M321" s="222" t="s">
        <v>19</v>
      </c>
      <c r="N321" s="223" t="s">
        <v>46</v>
      </c>
      <c r="O321" s="87"/>
      <c r="P321" s="224">
        <f>O321*H321</f>
        <v>0</v>
      </c>
      <c r="Q321" s="224">
        <v>0.00028499999999999999</v>
      </c>
      <c r="R321" s="224">
        <f>Q321*H321</f>
        <v>0.00056999999999999998</v>
      </c>
      <c r="S321" s="224">
        <v>0</v>
      </c>
      <c r="T321" s="225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26" t="s">
        <v>262</v>
      </c>
      <c r="AT321" s="226" t="s">
        <v>153</v>
      </c>
      <c r="AU321" s="226" t="s">
        <v>85</v>
      </c>
      <c r="AY321" s="20" t="s">
        <v>151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20" t="s">
        <v>83</v>
      </c>
      <c r="BK321" s="227">
        <f>ROUND(I321*H321,2)</f>
        <v>0</v>
      </c>
      <c r="BL321" s="20" t="s">
        <v>262</v>
      </c>
      <c r="BM321" s="226" t="s">
        <v>2719</v>
      </c>
    </row>
    <row r="322" s="2" customFormat="1">
      <c r="A322" s="41"/>
      <c r="B322" s="42"/>
      <c r="C322" s="43"/>
      <c r="D322" s="228" t="s">
        <v>160</v>
      </c>
      <c r="E322" s="43"/>
      <c r="F322" s="229" t="s">
        <v>2720</v>
      </c>
      <c r="G322" s="43"/>
      <c r="H322" s="43"/>
      <c r="I322" s="230"/>
      <c r="J322" s="43"/>
      <c r="K322" s="43"/>
      <c r="L322" s="47"/>
      <c r="M322" s="231"/>
      <c r="N322" s="232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160</v>
      </c>
      <c r="AU322" s="20" t="s">
        <v>85</v>
      </c>
    </row>
    <row r="323" s="13" customFormat="1">
      <c r="A323" s="13"/>
      <c r="B323" s="233"/>
      <c r="C323" s="234"/>
      <c r="D323" s="235" t="s">
        <v>173</v>
      </c>
      <c r="E323" s="236" t="s">
        <v>19</v>
      </c>
      <c r="F323" s="237" t="s">
        <v>85</v>
      </c>
      <c r="G323" s="234"/>
      <c r="H323" s="238">
        <v>2</v>
      </c>
      <c r="I323" s="239"/>
      <c r="J323" s="234"/>
      <c r="K323" s="234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173</v>
      </c>
      <c r="AU323" s="244" t="s">
        <v>85</v>
      </c>
      <c r="AV323" s="13" t="s">
        <v>85</v>
      </c>
      <c r="AW323" s="13" t="s">
        <v>36</v>
      </c>
      <c r="AX323" s="13" t="s">
        <v>83</v>
      </c>
      <c r="AY323" s="244" t="s">
        <v>151</v>
      </c>
    </row>
    <row r="324" s="12" customFormat="1" ht="22.8" customHeight="1">
      <c r="A324" s="12"/>
      <c r="B324" s="199"/>
      <c r="C324" s="200"/>
      <c r="D324" s="201" t="s">
        <v>74</v>
      </c>
      <c r="E324" s="213" t="s">
        <v>2721</v>
      </c>
      <c r="F324" s="213" t="s">
        <v>2722</v>
      </c>
      <c r="G324" s="200"/>
      <c r="H324" s="200"/>
      <c r="I324" s="203"/>
      <c r="J324" s="214">
        <f>BK324</f>
        <v>0</v>
      </c>
      <c r="K324" s="200"/>
      <c r="L324" s="205"/>
      <c r="M324" s="206"/>
      <c r="N324" s="207"/>
      <c r="O324" s="207"/>
      <c r="P324" s="208">
        <f>SUM(P325:P363)</f>
        <v>0</v>
      </c>
      <c r="Q324" s="207"/>
      <c r="R324" s="208">
        <f>SUM(R325:R363)</f>
        <v>0.46235176432500008</v>
      </c>
      <c r="S324" s="207"/>
      <c r="T324" s="209">
        <f>SUM(T325:T363)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10" t="s">
        <v>85</v>
      </c>
      <c r="AT324" s="211" t="s">
        <v>74</v>
      </c>
      <c r="AU324" s="211" t="s">
        <v>83</v>
      </c>
      <c r="AY324" s="210" t="s">
        <v>151</v>
      </c>
      <c r="BK324" s="212">
        <f>SUM(BK325:BK363)</f>
        <v>0</v>
      </c>
    </row>
    <row r="325" s="2" customFormat="1" ht="37.8" customHeight="1">
      <c r="A325" s="41"/>
      <c r="B325" s="42"/>
      <c r="C325" s="215" t="s">
        <v>524</v>
      </c>
      <c r="D325" s="215" t="s">
        <v>153</v>
      </c>
      <c r="E325" s="216" t="s">
        <v>2723</v>
      </c>
      <c r="F325" s="217" t="s">
        <v>2724</v>
      </c>
      <c r="G325" s="218" t="s">
        <v>193</v>
      </c>
      <c r="H325" s="219">
        <v>0.67500000000000004</v>
      </c>
      <c r="I325" s="220"/>
      <c r="J325" s="221">
        <f>ROUND(I325*H325,2)</f>
        <v>0</v>
      </c>
      <c r="K325" s="217" t="s">
        <v>157</v>
      </c>
      <c r="L325" s="47"/>
      <c r="M325" s="222" t="s">
        <v>19</v>
      </c>
      <c r="N325" s="223" t="s">
        <v>46</v>
      </c>
      <c r="O325" s="87"/>
      <c r="P325" s="224">
        <f>O325*H325</f>
        <v>0</v>
      </c>
      <c r="Q325" s="224">
        <v>0.00189</v>
      </c>
      <c r="R325" s="224">
        <f>Q325*H325</f>
        <v>0.00127575</v>
      </c>
      <c r="S325" s="224">
        <v>0</v>
      </c>
      <c r="T325" s="225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26" t="s">
        <v>262</v>
      </c>
      <c r="AT325" s="226" t="s">
        <v>153</v>
      </c>
      <c r="AU325" s="226" t="s">
        <v>85</v>
      </c>
      <c r="AY325" s="20" t="s">
        <v>151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20" t="s">
        <v>83</v>
      </c>
      <c r="BK325" s="227">
        <f>ROUND(I325*H325,2)</f>
        <v>0</v>
      </c>
      <c r="BL325" s="20" t="s">
        <v>262</v>
      </c>
      <c r="BM325" s="226" t="s">
        <v>2725</v>
      </c>
    </row>
    <row r="326" s="2" customFormat="1">
      <c r="A326" s="41"/>
      <c r="B326" s="42"/>
      <c r="C326" s="43"/>
      <c r="D326" s="228" t="s">
        <v>160</v>
      </c>
      <c r="E326" s="43"/>
      <c r="F326" s="229" t="s">
        <v>2726</v>
      </c>
      <c r="G326" s="43"/>
      <c r="H326" s="43"/>
      <c r="I326" s="230"/>
      <c r="J326" s="43"/>
      <c r="K326" s="43"/>
      <c r="L326" s="47"/>
      <c r="M326" s="231"/>
      <c r="N326" s="232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160</v>
      </c>
      <c r="AU326" s="20" t="s">
        <v>85</v>
      </c>
    </row>
    <row r="327" s="13" customFormat="1">
      <c r="A327" s="13"/>
      <c r="B327" s="233"/>
      <c r="C327" s="234"/>
      <c r="D327" s="235" t="s">
        <v>173</v>
      </c>
      <c r="E327" s="236" t="s">
        <v>19</v>
      </c>
      <c r="F327" s="237" t="s">
        <v>2727</v>
      </c>
      <c r="G327" s="234"/>
      <c r="H327" s="238">
        <v>0.19</v>
      </c>
      <c r="I327" s="239"/>
      <c r="J327" s="234"/>
      <c r="K327" s="234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173</v>
      </c>
      <c r="AU327" s="244" t="s">
        <v>85</v>
      </c>
      <c r="AV327" s="13" t="s">
        <v>85</v>
      </c>
      <c r="AW327" s="13" t="s">
        <v>36</v>
      </c>
      <c r="AX327" s="13" t="s">
        <v>75</v>
      </c>
      <c r="AY327" s="244" t="s">
        <v>151</v>
      </c>
    </row>
    <row r="328" s="13" customFormat="1">
      <c r="A328" s="13"/>
      <c r="B328" s="233"/>
      <c r="C328" s="234"/>
      <c r="D328" s="235" t="s">
        <v>173</v>
      </c>
      <c r="E328" s="236" t="s">
        <v>19</v>
      </c>
      <c r="F328" s="237" t="s">
        <v>2728</v>
      </c>
      <c r="G328" s="234"/>
      <c r="H328" s="238">
        <v>0.184</v>
      </c>
      <c r="I328" s="239"/>
      <c r="J328" s="234"/>
      <c r="K328" s="234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173</v>
      </c>
      <c r="AU328" s="244" t="s">
        <v>85</v>
      </c>
      <c r="AV328" s="13" t="s">
        <v>85</v>
      </c>
      <c r="AW328" s="13" t="s">
        <v>36</v>
      </c>
      <c r="AX328" s="13" t="s">
        <v>75</v>
      </c>
      <c r="AY328" s="244" t="s">
        <v>151</v>
      </c>
    </row>
    <row r="329" s="13" customFormat="1">
      <c r="A329" s="13"/>
      <c r="B329" s="233"/>
      <c r="C329" s="234"/>
      <c r="D329" s="235" t="s">
        <v>173</v>
      </c>
      <c r="E329" s="236" t="s">
        <v>19</v>
      </c>
      <c r="F329" s="237" t="s">
        <v>2729</v>
      </c>
      <c r="G329" s="234"/>
      <c r="H329" s="238">
        <v>0.30099999999999999</v>
      </c>
      <c r="I329" s="239"/>
      <c r="J329" s="234"/>
      <c r="K329" s="234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173</v>
      </c>
      <c r="AU329" s="244" t="s">
        <v>85</v>
      </c>
      <c r="AV329" s="13" t="s">
        <v>85</v>
      </c>
      <c r="AW329" s="13" t="s">
        <v>36</v>
      </c>
      <c r="AX329" s="13" t="s">
        <v>75</v>
      </c>
      <c r="AY329" s="244" t="s">
        <v>151</v>
      </c>
    </row>
    <row r="330" s="15" customFormat="1">
      <c r="A330" s="15"/>
      <c r="B330" s="256"/>
      <c r="C330" s="257"/>
      <c r="D330" s="235" t="s">
        <v>173</v>
      </c>
      <c r="E330" s="258" t="s">
        <v>19</v>
      </c>
      <c r="F330" s="259" t="s">
        <v>2437</v>
      </c>
      <c r="G330" s="257"/>
      <c r="H330" s="260">
        <v>0.67500000000000004</v>
      </c>
      <c r="I330" s="261"/>
      <c r="J330" s="257"/>
      <c r="K330" s="257"/>
      <c r="L330" s="262"/>
      <c r="M330" s="263"/>
      <c r="N330" s="264"/>
      <c r="O330" s="264"/>
      <c r="P330" s="264"/>
      <c r="Q330" s="264"/>
      <c r="R330" s="264"/>
      <c r="S330" s="264"/>
      <c r="T330" s="26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6" t="s">
        <v>173</v>
      </c>
      <c r="AU330" s="266" t="s">
        <v>85</v>
      </c>
      <c r="AV330" s="15" t="s">
        <v>167</v>
      </c>
      <c r="AW330" s="15" t="s">
        <v>36</v>
      </c>
      <c r="AX330" s="15" t="s">
        <v>83</v>
      </c>
      <c r="AY330" s="266" t="s">
        <v>151</v>
      </c>
    </row>
    <row r="331" s="2" customFormat="1" ht="33" customHeight="1">
      <c r="A331" s="41"/>
      <c r="B331" s="42"/>
      <c r="C331" s="215" t="s">
        <v>528</v>
      </c>
      <c r="D331" s="215" t="s">
        <v>153</v>
      </c>
      <c r="E331" s="216" t="s">
        <v>2730</v>
      </c>
      <c r="F331" s="217" t="s">
        <v>2731</v>
      </c>
      <c r="G331" s="218" t="s">
        <v>407</v>
      </c>
      <c r="H331" s="219">
        <v>10</v>
      </c>
      <c r="I331" s="220"/>
      <c r="J331" s="221">
        <f>ROUND(I331*H331,2)</f>
        <v>0</v>
      </c>
      <c r="K331" s="217" t="s">
        <v>157</v>
      </c>
      <c r="L331" s="47"/>
      <c r="M331" s="222" t="s">
        <v>19</v>
      </c>
      <c r="N331" s="223" t="s">
        <v>46</v>
      </c>
      <c r="O331" s="87"/>
      <c r="P331" s="224">
        <f>O331*H331</f>
        <v>0</v>
      </c>
      <c r="Q331" s="224">
        <v>0.0026700000000000001</v>
      </c>
      <c r="R331" s="224">
        <f>Q331*H331</f>
        <v>0.026700000000000002</v>
      </c>
      <c r="S331" s="224">
        <v>0</v>
      </c>
      <c r="T331" s="225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26" t="s">
        <v>262</v>
      </c>
      <c r="AT331" s="226" t="s">
        <v>153</v>
      </c>
      <c r="AU331" s="226" t="s">
        <v>85</v>
      </c>
      <c r="AY331" s="20" t="s">
        <v>151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20" t="s">
        <v>83</v>
      </c>
      <c r="BK331" s="227">
        <f>ROUND(I331*H331,2)</f>
        <v>0</v>
      </c>
      <c r="BL331" s="20" t="s">
        <v>262</v>
      </c>
      <c r="BM331" s="226" t="s">
        <v>2732</v>
      </c>
    </row>
    <row r="332" s="2" customFormat="1">
      <c r="A332" s="41"/>
      <c r="B332" s="42"/>
      <c r="C332" s="43"/>
      <c r="D332" s="228" t="s">
        <v>160</v>
      </c>
      <c r="E332" s="43"/>
      <c r="F332" s="229" t="s">
        <v>2733</v>
      </c>
      <c r="G332" s="43"/>
      <c r="H332" s="43"/>
      <c r="I332" s="230"/>
      <c r="J332" s="43"/>
      <c r="K332" s="43"/>
      <c r="L332" s="47"/>
      <c r="M332" s="231"/>
      <c r="N332" s="232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160</v>
      </c>
      <c r="AU332" s="20" t="s">
        <v>85</v>
      </c>
    </row>
    <row r="333" s="13" customFormat="1">
      <c r="A333" s="13"/>
      <c r="B333" s="233"/>
      <c r="C333" s="234"/>
      <c r="D333" s="235" t="s">
        <v>173</v>
      </c>
      <c r="E333" s="236" t="s">
        <v>19</v>
      </c>
      <c r="F333" s="237" t="s">
        <v>2734</v>
      </c>
      <c r="G333" s="234"/>
      <c r="H333" s="238">
        <v>10</v>
      </c>
      <c r="I333" s="239"/>
      <c r="J333" s="234"/>
      <c r="K333" s="234"/>
      <c r="L333" s="240"/>
      <c r="M333" s="241"/>
      <c r="N333" s="242"/>
      <c r="O333" s="242"/>
      <c r="P333" s="242"/>
      <c r="Q333" s="242"/>
      <c r="R333" s="242"/>
      <c r="S333" s="242"/>
      <c r="T333" s="24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4" t="s">
        <v>173</v>
      </c>
      <c r="AU333" s="244" t="s">
        <v>85</v>
      </c>
      <c r="AV333" s="13" t="s">
        <v>85</v>
      </c>
      <c r="AW333" s="13" t="s">
        <v>36</v>
      </c>
      <c r="AX333" s="13" t="s">
        <v>83</v>
      </c>
      <c r="AY333" s="244" t="s">
        <v>151</v>
      </c>
    </row>
    <row r="334" s="2" customFormat="1" ht="16.5" customHeight="1">
      <c r="A334" s="41"/>
      <c r="B334" s="42"/>
      <c r="C334" s="267" t="s">
        <v>533</v>
      </c>
      <c r="D334" s="267" t="s">
        <v>363</v>
      </c>
      <c r="E334" s="268" t="s">
        <v>2735</v>
      </c>
      <c r="F334" s="269" t="s">
        <v>2736</v>
      </c>
      <c r="G334" s="270" t="s">
        <v>407</v>
      </c>
      <c r="H334" s="271">
        <v>10</v>
      </c>
      <c r="I334" s="272"/>
      <c r="J334" s="273">
        <f>ROUND(I334*H334,2)</f>
        <v>0</v>
      </c>
      <c r="K334" s="269" t="s">
        <v>19</v>
      </c>
      <c r="L334" s="274"/>
      <c r="M334" s="275" t="s">
        <v>19</v>
      </c>
      <c r="N334" s="276" t="s">
        <v>46</v>
      </c>
      <c r="O334" s="87"/>
      <c r="P334" s="224">
        <f>O334*H334</f>
        <v>0</v>
      </c>
      <c r="Q334" s="224">
        <v>0.001</v>
      </c>
      <c r="R334" s="224">
        <f>Q334*H334</f>
        <v>0.01</v>
      </c>
      <c r="S334" s="224">
        <v>0</v>
      </c>
      <c r="T334" s="225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26" t="s">
        <v>355</v>
      </c>
      <c r="AT334" s="226" t="s">
        <v>363</v>
      </c>
      <c r="AU334" s="226" t="s">
        <v>85</v>
      </c>
      <c r="AY334" s="20" t="s">
        <v>151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20" t="s">
        <v>83</v>
      </c>
      <c r="BK334" s="227">
        <f>ROUND(I334*H334,2)</f>
        <v>0</v>
      </c>
      <c r="BL334" s="20" t="s">
        <v>262</v>
      </c>
      <c r="BM334" s="226" t="s">
        <v>2737</v>
      </c>
    </row>
    <row r="335" s="2" customFormat="1" ht="55.5" customHeight="1">
      <c r="A335" s="41"/>
      <c r="B335" s="42"/>
      <c r="C335" s="215" t="s">
        <v>537</v>
      </c>
      <c r="D335" s="215" t="s">
        <v>153</v>
      </c>
      <c r="E335" s="216" t="s">
        <v>2738</v>
      </c>
      <c r="F335" s="217" t="s">
        <v>2739</v>
      </c>
      <c r="G335" s="218" t="s">
        <v>170</v>
      </c>
      <c r="H335" s="219">
        <v>15.800000000000001</v>
      </c>
      <c r="I335" s="220"/>
      <c r="J335" s="221">
        <f>ROUND(I335*H335,2)</f>
        <v>0</v>
      </c>
      <c r="K335" s="217" t="s">
        <v>157</v>
      </c>
      <c r="L335" s="47"/>
      <c r="M335" s="222" t="s">
        <v>19</v>
      </c>
      <c r="N335" s="223" t="s">
        <v>46</v>
      </c>
      <c r="O335" s="87"/>
      <c r="P335" s="224">
        <f>O335*H335</f>
        <v>0</v>
      </c>
      <c r="Q335" s="224">
        <v>0</v>
      </c>
      <c r="R335" s="224">
        <f>Q335*H335</f>
        <v>0</v>
      </c>
      <c r="S335" s="224">
        <v>0</v>
      </c>
      <c r="T335" s="225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6" t="s">
        <v>262</v>
      </c>
      <c r="AT335" s="226" t="s">
        <v>153</v>
      </c>
      <c r="AU335" s="226" t="s">
        <v>85</v>
      </c>
      <c r="AY335" s="20" t="s">
        <v>151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20" t="s">
        <v>83</v>
      </c>
      <c r="BK335" s="227">
        <f>ROUND(I335*H335,2)</f>
        <v>0</v>
      </c>
      <c r="BL335" s="20" t="s">
        <v>262</v>
      </c>
      <c r="BM335" s="226" t="s">
        <v>2740</v>
      </c>
    </row>
    <row r="336" s="2" customFormat="1">
      <c r="A336" s="41"/>
      <c r="B336" s="42"/>
      <c r="C336" s="43"/>
      <c r="D336" s="228" t="s">
        <v>160</v>
      </c>
      <c r="E336" s="43"/>
      <c r="F336" s="229" t="s">
        <v>2741</v>
      </c>
      <c r="G336" s="43"/>
      <c r="H336" s="43"/>
      <c r="I336" s="230"/>
      <c r="J336" s="43"/>
      <c r="K336" s="43"/>
      <c r="L336" s="47"/>
      <c r="M336" s="231"/>
      <c r="N336" s="232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160</v>
      </c>
      <c r="AU336" s="20" t="s">
        <v>85</v>
      </c>
    </row>
    <row r="337" s="13" customFormat="1">
      <c r="A337" s="13"/>
      <c r="B337" s="233"/>
      <c r="C337" s="234"/>
      <c r="D337" s="235" t="s">
        <v>173</v>
      </c>
      <c r="E337" s="236" t="s">
        <v>19</v>
      </c>
      <c r="F337" s="237" t="s">
        <v>2742</v>
      </c>
      <c r="G337" s="234"/>
      <c r="H337" s="238">
        <v>12</v>
      </c>
      <c r="I337" s="239"/>
      <c r="J337" s="234"/>
      <c r="K337" s="234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173</v>
      </c>
      <c r="AU337" s="244" t="s">
        <v>85</v>
      </c>
      <c r="AV337" s="13" t="s">
        <v>85</v>
      </c>
      <c r="AW337" s="13" t="s">
        <v>36</v>
      </c>
      <c r="AX337" s="13" t="s">
        <v>75</v>
      </c>
      <c r="AY337" s="244" t="s">
        <v>151</v>
      </c>
    </row>
    <row r="338" s="13" customFormat="1">
      <c r="A338" s="13"/>
      <c r="B338" s="233"/>
      <c r="C338" s="234"/>
      <c r="D338" s="235" t="s">
        <v>173</v>
      </c>
      <c r="E338" s="236" t="s">
        <v>19</v>
      </c>
      <c r="F338" s="237" t="s">
        <v>2743</v>
      </c>
      <c r="G338" s="234"/>
      <c r="H338" s="238">
        <v>3.7999999999999998</v>
      </c>
      <c r="I338" s="239"/>
      <c r="J338" s="234"/>
      <c r="K338" s="234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173</v>
      </c>
      <c r="AU338" s="244" t="s">
        <v>85</v>
      </c>
      <c r="AV338" s="13" t="s">
        <v>85</v>
      </c>
      <c r="AW338" s="13" t="s">
        <v>36</v>
      </c>
      <c r="AX338" s="13" t="s">
        <v>75</v>
      </c>
      <c r="AY338" s="244" t="s">
        <v>151</v>
      </c>
    </row>
    <row r="339" s="15" customFormat="1">
      <c r="A339" s="15"/>
      <c r="B339" s="256"/>
      <c r="C339" s="257"/>
      <c r="D339" s="235" t="s">
        <v>173</v>
      </c>
      <c r="E339" s="258" t="s">
        <v>2406</v>
      </c>
      <c r="F339" s="259" t="s">
        <v>2744</v>
      </c>
      <c r="G339" s="257"/>
      <c r="H339" s="260">
        <v>15.800000000000001</v>
      </c>
      <c r="I339" s="261"/>
      <c r="J339" s="257"/>
      <c r="K339" s="257"/>
      <c r="L339" s="262"/>
      <c r="M339" s="263"/>
      <c r="N339" s="264"/>
      <c r="O339" s="264"/>
      <c r="P339" s="264"/>
      <c r="Q339" s="264"/>
      <c r="R339" s="264"/>
      <c r="S339" s="264"/>
      <c r="T339" s="26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6" t="s">
        <v>173</v>
      </c>
      <c r="AU339" s="266" t="s">
        <v>85</v>
      </c>
      <c r="AV339" s="15" t="s">
        <v>167</v>
      </c>
      <c r="AW339" s="15" t="s">
        <v>36</v>
      </c>
      <c r="AX339" s="15" t="s">
        <v>83</v>
      </c>
      <c r="AY339" s="266" t="s">
        <v>151</v>
      </c>
    </row>
    <row r="340" s="2" customFormat="1" ht="21.75" customHeight="1">
      <c r="A340" s="41"/>
      <c r="B340" s="42"/>
      <c r="C340" s="267" t="s">
        <v>542</v>
      </c>
      <c r="D340" s="267" t="s">
        <v>363</v>
      </c>
      <c r="E340" s="268" t="s">
        <v>2745</v>
      </c>
      <c r="F340" s="269" t="s">
        <v>2746</v>
      </c>
      <c r="G340" s="270" t="s">
        <v>193</v>
      </c>
      <c r="H340" s="271">
        <v>0.20899999999999999</v>
      </c>
      <c r="I340" s="272"/>
      <c r="J340" s="273">
        <f>ROUND(I340*H340,2)</f>
        <v>0</v>
      </c>
      <c r="K340" s="269" t="s">
        <v>157</v>
      </c>
      <c r="L340" s="274"/>
      <c r="M340" s="275" t="s">
        <v>19</v>
      </c>
      <c r="N340" s="276" t="s">
        <v>46</v>
      </c>
      <c r="O340" s="87"/>
      <c r="P340" s="224">
        <f>O340*H340</f>
        <v>0</v>
      </c>
      <c r="Q340" s="224">
        <v>0.55000000000000004</v>
      </c>
      <c r="R340" s="224">
        <f>Q340*H340</f>
        <v>0.11495000000000001</v>
      </c>
      <c r="S340" s="224">
        <v>0</v>
      </c>
      <c r="T340" s="225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26" t="s">
        <v>355</v>
      </c>
      <c r="AT340" s="226" t="s">
        <v>363</v>
      </c>
      <c r="AU340" s="226" t="s">
        <v>85</v>
      </c>
      <c r="AY340" s="20" t="s">
        <v>151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20" t="s">
        <v>83</v>
      </c>
      <c r="BK340" s="227">
        <f>ROUND(I340*H340,2)</f>
        <v>0</v>
      </c>
      <c r="BL340" s="20" t="s">
        <v>262</v>
      </c>
      <c r="BM340" s="226" t="s">
        <v>2747</v>
      </c>
    </row>
    <row r="341" s="13" customFormat="1">
      <c r="A341" s="13"/>
      <c r="B341" s="233"/>
      <c r="C341" s="234"/>
      <c r="D341" s="235" t="s">
        <v>173</v>
      </c>
      <c r="E341" s="236" t="s">
        <v>19</v>
      </c>
      <c r="F341" s="237" t="s">
        <v>2748</v>
      </c>
      <c r="G341" s="234"/>
      <c r="H341" s="238">
        <v>0.20899999999999999</v>
      </c>
      <c r="I341" s="239"/>
      <c r="J341" s="234"/>
      <c r="K341" s="234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173</v>
      </c>
      <c r="AU341" s="244" t="s">
        <v>85</v>
      </c>
      <c r="AV341" s="13" t="s">
        <v>85</v>
      </c>
      <c r="AW341" s="13" t="s">
        <v>36</v>
      </c>
      <c r="AX341" s="13" t="s">
        <v>83</v>
      </c>
      <c r="AY341" s="244" t="s">
        <v>151</v>
      </c>
    </row>
    <row r="342" s="2" customFormat="1" ht="55.5" customHeight="1">
      <c r="A342" s="41"/>
      <c r="B342" s="42"/>
      <c r="C342" s="215" t="s">
        <v>546</v>
      </c>
      <c r="D342" s="215" t="s">
        <v>153</v>
      </c>
      <c r="E342" s="216" t="s">
        <v>2749</v>
      </c>
      <c r="F342" s="217" t="s">
        <v>2750</v>
      </c>
      <c r="G342" s="218" t="s">
        <v>170</v>
      </c>
      <c r="H342" s="219">
        <v>11.5</v>
      </c>
      <c r="I342" s="220"/>
      <c r="J342" s="221">
        <f>ROUND(I342*H342,2)</f>
        <v>0</v>
      </c>
      <c r="K342" s="217" t="s">
        <v>157</v>
      </c>
      <c r="L342" s="47"/>
      <c r="M342" s="222" t="s">
        <v>19</v>
      </c>
      <c r="N342" s="223" t="s">
        <v>46</v>
      </c>
      <c r="O342" s="87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6" t="s">
        <v>262</v>
      </c>
      <c r="AT342" s="226" t="s">
        <v>153</v>
      </c>
      <c r="AU342" s="226" t="s">
        <v>85</v>
      </c>
      <c r="AY342" s="20" t="s">
        <v>151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20" t="s">
        <v>83</v>
      </c>
      <c r="BK342" s="227">
        <f>ROUND(I342*H342,2)</f>
        <v>0</v>
      </c>
      <c r="BL342" s="20" t="s">
        <v>262</v>
      </c>
      <c r="BM342" s="226" t="s">
        <v>2751</v>
      </c>
    </row>
    <row r="343" s="2" customFormat="1">
      <c r="A343" s="41"/>
      <c r="B343" s="42"/>
      <c r="C343" s="43"/>
      <c r="D343" s="228" t="s">
        <v>160</v>
      </c>
      <c r="E343" s="43"/>
      <c r="F343" s="229" t="s">
        <v>2752</v>
      </c>
      <c r="G343" s="43"/>
      <c r="H343" s="43"/>
      <c r="I343" s="230"/>
      <c r="J343" s="43"/>
      <c r="K343" s="43"/>
      <c r="L343" s="47"/>
      <c r="M343" s="231"/>
      <c r="N343" s="232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160</v>
      </c>
      <c r="AU343" s="20" t="s">
        <v>85</v>
      </c>
    </row>
    <row r="344" s="13" customFormat="1">
      <c r="A344" s="13"/>
      <c r="B344" s="233"/>
      <c r="C344" s="234"/>
      <c r="D344" s="235" t="s">
        <v>173</v>
      </c>
      <c r="E344" s="236" t="s">
        <v>19</v>
      </c>
      <c r="F344" s="237" t="s">
        <v>2753</v>
      </c>
      <c r="G344" s="234"/>
      <c r="H344" s="238">
        <v>11.5</v>
      </c>
      <c r="I344" s="239"/>
      <c r="J344" s="234"/>
      <c r="K344" s="234"/>
      <c r="L344" s="240"/>
      <c r="M344" s="241"/>
      <c r="N344" s="242"/>
      <c r="O344" s="242"/>
      <c r="P344" s="242"/>
      <c r="Q344" s="242"/>
      <c r="R344" s="242"/>
      <c r="S344" s="242"/>
      <c r="T344" s="24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4" t="s">
        <v>173</v>
      </c>
      <c r="AU344" s="244" t="s">
        <v>85</v>
      </c>
      <c r="AV344" s="13" t="s">
        <v>85</v>
      </c>
      <c r="AW344" s="13" t="s">
        <v>36</v>
      </c>
      <c r="AX344" s="13" t="s">
        <v>75</v>
      </c>
      <c r="AY344" s="244" t="s">
        <v>151</v>
      </c>
    </row>
    <row r="345" s="15" customFormat="1">
      <c r="A345" s="15"/>
      <c r="B345" s="256"/>
      <c r="C345" s="257"/>
      <c r="D345" s="235" t="s">
        <v>173</v>
      </c>
      <c r="E345" s="258" t="s">
        <v>2409</v>
      </c>
      <c r="F345" s="259" t="s">
        <v>2437</v>
      </c>
      <c r="G345" s="257"/>
      <c r="H345" s="260">
        <v>11.5</v>
      </c>
      <c r="I345" s="261"/>
      <c r="J345" s="257"/>
      <c r="K345" s="257"/>
      <c r="L345" s="262"/>
      <c r="M345" s="263"/>
      <c r="N345" s="264"/>
      <c r="O345" s="264"/>
      <c r="P345" s="264"/>
      <c r="Q345" s="264"/>
      <c r="R345" s="264"/>
      <c r="S345" s="264"/>
      <c r="T345" s="26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6" t="s">
        <v>173</v>
      </c>
      <c r="AU345" s="266" t="s">
        <v>85</v>
      </c>
      <c r="AV345" s="15" t="s">
        <v>167</v>
      </c>
      <c r="AW345" s="15" t="s">
        <v>36</v>
      </c>
      <c r="AX345" s="15" t="s">
        <v>83</v>
      </c>
      <c r="AY345" s="266" t="s">
        <v>151</v>
      </c>
    </row>
    <row r="346" s="2" customFormat="1" ht="21.75" customHeight="1">
      <c r="A346" s="41"/>
      <c r="B346" s="42"/>
      <c r="C346" s="267" t="s">
        <v>552</v>
      </c>
      <c r="D346" s="267" t="s">
        <v>363</v>
      </c>
      <c r="E346" s="268" t="s">
        <v>2754</v>
      </c>
      <c r="F346" s="269" t="s">
        <v>2755</v>
      </c>
      <c r="G346" s="270" t="s">
        <v>193</v>
      </c>
      <c r="H346" s="271">
        <v>0.20200000000000001</v>
      </c>
      <c r="I346" s="272"/>
      <c r="J346" s="273">
        <f>ROUND(I346*H346,2)</f>
        <v>0</v>
      </c>
      <c r="K346" s="269" t="s">
        <v>157</v>
      </c>
      <c r="L346" s="274"/>
      <c r="M346" s="275" t="s">
        <v>19</v>
      </c>
      <c r="N346" s="276" t="s">
        <v>46</v>
      </c>
      <c r="O346" s="87"/>
      <c r="P346" s="224">
        <f>O346*H346</f>
        <v>0</v>
      </c>
      <c r="Q346" s="224">
        <v>0.55000000000000004</v>
      </c>
      <c r="R346" s="224">
        <f>Q346*H346</f>
        <v>0.11110000000000002</v>
      </c>
      <c r="S346" s="224">
        <v>0</v>
      </c>
      <c r="T346" s="225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26" t="s">
        <v>355</v>
      </c>
      <c r="AT346" s="226" t="s">
        <v>363</v>
      </c>
      <c r="AU346" s="226" t="s">
        <v>85</v>
      </c>
      <c r="AY346" s="20" t="s">
        <v>151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20" t="s">
        <v>83</v>
      </c>
      <c r="BK346" s="227">
        <f>ROUND(I346*H346,2)</f>
        <v>0</v>
      </c>
      <c r="BL346" s="20" t="s">
        <v>262</v>
      </c>
      <c r="BM346" s="226" t="s">
        <v>2756</v>
      </c>
    </row>
    <row r="347" s="13" customFormat="1">
      <c r="A347" s="13"/>
      <c r="B347" s="233"/>
      <c r="C347" s="234"/>
      <c r="D347" s="235" t="s">
        <v>173</v>
      </c>
      <c r="E347" s="236" t="s">
        <v>19</v>
      </c>
      <c r="F347" s="237" t="s">
        <v>2757</v>
      </c>
      <c r="G347" s="234"/>
      <c r="H347" s="238">
        <v>0.20200000000000001</v>
      </c>
      <c r="I347" s="239"/>
      <c r="J347" s="234"/>
      <c r="K347" s="234"/>
      <c r="L347" s="240"/>
      <c r="M347" s="241"/>
      <c r="N347" s="242"/>
      <c r="O347" s="242"/>
      <c r="P347" s="242"/>
      <c r="Q347" s="242"/>
      <c r="R347" s="242"/>
      <c r="S347" s="242"/>
      <c r="T347" s="24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4" t="s">
        <v>173</v>
      </c>
      <c r="AU347" s="244" t="s">
        <v>85</v>
      </c>
      <c r="AV347" s="13" t="s">
        <v>85</v>
      </c>
      <c r="AW347" s="13" t="s">
        <v>36</v>
      </c>
      <c r="AX347" s="13" t="s">
        <v>75</v>
      </c>
      <c r="AY347" s="244" t="s">
        <v>151</v>
      </c>
    </row>
    <row r="348" s="15" customFormat="1">
      <c r="A348" s="15"/>
      <c r="B348" s="256"/>
      <c r="C348" s="257"/>
      <c r="D348" s="235" t="s">
        <v>173</v>
      </c>
      <c r="E348" s="258" t="s">
        <v>19</v>
      </c>
      <c r="F348" s="259" t="s">
        <v>2437</v>
      </c>
      <c r="G348" s="257"/>
      <c r="H348" s="260">
        <v>0.20200000000000001</v>
      </c>
      <c r="I348" s="261"/>
      <c r="J348" s="257"/>
      <c r="K348" s="257"/>
      <c r="L348" s="262"/>
      <c r="M348" s="263"/>
      <c r="N348" s="264"/>
      <c r="O348" s="264"/>
      <c r="P348" s="264"/>
      <c r="Q348" s="264"/>
      <c r="R348" s="264"/>
      <c r="S348" s="264"/>
      <c r="T348" s="26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6" t="s">
        <v>173</v>
      </c>
      <c r="AU348" s="266" t="s">
        <v>85</v>
      </c>
      <c r="AV348" s="15" t="s">
        <v>167</v>
      </c>
      <c r="AW348" s="15" t="s">
        <v>36</v>
      </c>
      <c r="AX348" s="15" t="s">
        <v>83</v>
      </c>
      <c r="AY348" s="266" t="s">
        <v>151</v>
      </c>
    </row>
    <row r="349" s="2" customFormat="1" ht="37.8" customHeight="1">
      <c r="A349" s="41"/>
      <c r="B349" s="42"/>
      <c r="C349" s="215" t="s">
        <v>557</v>
      </c>
      <c r="D349" s="215" t="s">
        <v>153</v>
      </c>
      <c r="E349" s="216" t="s">
        <v>2758</v>
      </c>
      <c r="F349" s="217" t="s">
        <v>2759</v>
      </c>
      <c r="G349" s="218" t="s">
        <v>256</v>
      </c>
      <c r="H349" s="219">
        <v>12.560000000000001</v>
      </c>
      <c r="I349" s="220"/>
      <c r="J349" s="221">
        <f>ROUND(I349*H349,2)</f>
        <v>0</v>
      </c>
      <c r="K349" s="217" t="s">
        <v>157</v>
      </c>
      <c r="L349" s="47"/>
      <c r="M349" s="222" t="s">
        <v>19</v>
      </c>
      <c r="N349" s="223" t="s">
        <v>46</v>
      </c>
      <c r="O349" s="87"/>
      <c r="P349" s="224">
        <f>O349*H349</f>
        <v>0</v>
      </c>
      <c r="Q349" s="224">
        <v>0</v>
      </c>
      <c r="R349" s="224">
        <f>Q349*H349</f>
        <v>0</v>
      </c>
      <c r="S349" s="224">
        <v>0</v>
      </c>
      <c r="T349" s="225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6" t="s">
        <v>262</v>
      </c>
      <c r="AT349" s="226" t="s">
        <v>153</v>
      </c>
      <c r="AU349" s="226" t="s">
        <v>85</v>
      </c>
      <c r="AY349" s="20" t="s">
        <v>151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20" t="s">
        <v>83</v>
      </c>
      <c r="BK349" s="227">
        <f>ROUND(I349*H349,2)</f>
        <v>0</v>
      </c>
      <c r="BL349" s="20" t="s">
        <v>262</v>
      </c>
      <c r="BM349" s="226" t="s">
        <v>2760</v>
      </c>
    </row>
    <row r="350" s="2" customFormat="1">
      <c r="A350" s="41"/>
      <c r="B350" s="42"/>
      <c r="C350" s="43"/>
      <c r="D350" s="228" t="s">
        <v>160</v>
      </c>
      <c r="E350" s="43"/>
      <c r="F350" s="229" t="s">
        <v>2761</v>
      </c>
      <c r="G350" s="43"/>
      <c r="H350" s="43"/>
      <c r="I350" s="230"/>
      <c r="J350" s="43"/>
      <c r="K350" s="43"/>
      <c r="L350" s="47"/>
      <c r="M350" s="231"/>
      <c r="N350" s="232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160</v>
      </c>
      <c r="AU350" s="20" t="s">
        <v>85</v>
      </c>
    </row>
    <row r="351" s="13" customFormat="1">
      <c r="A351" s="13"/>
      <c r="B351" s="233"/>
      <c r="C351" s="234"/>
      <c r="D351" s="235" t="s">
        <v>173</v>
      </c>
      <c r="E351" s="236" t="s">
        <v>19</v>
      </c>
      <c r="F351" s="237" t="s">
        <v>2762</v>
      </c>
      <c r="G351" s="234"/>
      <c r="H351" s="238">
        <v>10.640000000000001</v>
      </c>
      <c r="I351" s="239"/>
      <c r="J351" s="234"/>
      <c r="K351" s="234"/>
      <c r="L351" s="240"/>
      <c r="M351" s="241"/>
      <c r="N351" s="242"/>
      <c r="O351" s="242"/>
      <c r="P351" s="242"/>
      <c r="Q351" s="242"/>
      <c r="R351" s="242"/>
      <c r="S351" s="242"/>
      <c r="T351" s="24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4" t="s">
        <v>173</v>
      </c>
      <c r="AU351" s="244" t="s">
        <v>85</v>
      </c>
      <c r="AV351" s="13" t="s">
        <v>85</v>
      </c>
      <c r="AW351" s="13" t="s">
        <v>36</v>
      </c>
      <c r="AX351" s="13" t="s">
        <v>75</v>
      </c>
      <c r="AY351" s="244" t="s">
        <v>151</v>
      </c>
    </row>
    <row r="352" s="13" customFormat="1">
      <c r="A352" s="13"/>
      <c r="B352" s="233"/>
      <c r="C352" s="234"/>
      <c r="D352" s="235" t="s">
        <v>173</v>
      </c>
      <c r="E352" s="236" t="s">
        <v>19</v>
      </c>
      <c r="F352" s="237" t="s">
        <v>2763</v>
      </c>
      <c r="G352" s="234"/>
      <c r="H352" s="238">
        <v>1.9199999999999999</v>
      </c>
      <c r="I352" s="239"/>
      <c r="J352" s="234"/>
      <c r="K352" s="234"/>
      <c r="L352" s="240"/>
      <c r="M352" s="241"/>
      <c r="N352" s="242"/>
      <c r="O352" s="242"/>
      <c r="P352" s="242"/>
      <c r="Q352" s="242"/>
      <c r="R352" s="242"/>
      <c r="S352" s="242"/>
      <c r="T352" s="24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4" t="s">
        <v>173</v>
      </c>
      <c r="AU352" s="244" t="s">
        <v>85</v>
      </c>
      <c r="AV352" s="13" t="s">
        <v>85</v>
      </c>
      <c r="AW352" s="13" t="s">
        <v>36</v>
      </c>
      <c r="AX352" s="13" t="s">
        <v>75</v>
      </c>
      <c r="AY352" s="244" t="s">
        <v>151</v>
      </c>
    </row>
    <row r="353" s="15" customFormat="1">
      <c r="A353" s="15"/>
      <c r="B353" s="256"/>
      <c r="C353" s="257"/>
      <c r="D353" s="235" t="s">
        <v>173</v>
      </c>
      <c r="E353" s="258" t="s">
        <v>2412</v>
      </c>
      <c r="F353" s="259" t="s">
        <v>2437</v>
      </c>
      <c r="G353" s="257"/>
      <c r="H353" s="260">
        <v>12.560000000000001</v>
      </c>
      <c r="I353" s="261"/>
      <c r="J353" s="257"/>
      <c r="K353" s="257"/>
      <c r="L353" s="262"/>
      <c r="M353" s="263"/>
      <c r="N353" s="264"/>
      <c r="O353" s="264"/>
      <c r="P353" s="264"/>
      <c r="Q353" s="264"/>
      <c r="R353" s="264"/>
      <c r="S353" s="264"/>
      <c r="T353" s="26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6" t="s">
        <v>173</v>
      </c>
      <c r="AU353" s="266" t="s">
        <v>85</v>
      </c>
      <c r="AV353" s="15" t="s">
        <v>167</v>
      </c>
      <c r="AW353" s="15" t="s">
        <v>36</v>
      </c>
      <c r="AX353" s="15" t="s">
        <v>83</v>
      </c>
      <c r="AY353" s="266" t="s">
        <v>151</v>
      </c>
    </row>
    <row r="354" s="2" customFormat="1" ht="24.15" customHeight="1">
      <c r="A354" s="41"/>
      <c r="B354" s="42"/>
      <c r="C354" s="267" t="s">
        <v>564</v>
      </c>
      <c r="D354" s="267" t="s">
        <v>363</v>
      </c>
      <c r="E354" s="268" t="s">
        <v>2764</v>
      </c>
      <c r="F354" s="269" t="s">
        <v>2765</v>
      </c>
      <c r="G354" s="270" t="s">
        <v>193</v>
      </c>
      <c r="H354" s="271">
        <v>0.33200000000000002</v>
      </c>
      <c r="I354" s="272"/>
      <c r="J354" s="273">
        <f>ROUND(I354*H354,2)</f>
        <v>0</v>
      </c>
      <c r="K354" s="269" t="s">
        <v>157</v>
      </c>
      <c r="L354" s="274"/>
      <c r="M354" s="275" t="s">
        <v>19</v>
      </c>
      <c r="N354" s="276" t="s">
        <v>46</v>
      </c>
      <c r="O354" s="87"/>
      <c r="P354" s="224">
        <f>O354*H354</f>
        <v>0</v>
      </c>
      <c r="Q354" s="224">
        <v>0.55000000000000004</v>
      </c>
      <c r="R354" s="224">
        <f>Q354*H354</f>
        <v>0.18260000000000001</v>
      </c>
      <c r="S354" s="224">
        <v>0</v>
      </c>
      <c r="T354" s="225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26" t="s">
        <v>355</v>
      </c>
      <c r="AT354" s="226" t="s">
        <v>363</v>
      </c>
      <c r="AU354" s="226" t="s">
        <v>85</v>
      </c>
      <c r="AY354" s="20" t="s">
        <v>151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20" t="s">
        <v>83</v>
      </c>
      <c r="BK354" s="227">
        <f>ROUND(I354*H354,2)</f>
        <v>0</v>
      </c>
      <c r="BL354" s="20" t="s">
        <v>262</v>
      </c>
      <c r="BM354" s="226" t="s">
        <v>2766</v>
      </c>
    </row>
    <row r="355" s="13" customFormat="1">
      <c r="A355" s="13"/>
      <c r="B355" s="233"/>
      <c r="C355" s="234"/>
      <c r="D355" s="235" t="s">
        <v>173</v>
      </c>
      <c r="E355" s="236" t="s">
        <v>19</v>
      </c>
      <c r="F355" s="237" t="s">
        <v>2767</v>
      </c>
      <c r="G355" s="234"/>
      <c r="H355" s="238">
        <v>0.33200000000000002</v>
      </c>
      <c r="I355" s="239"/>
      <c r="J355" s="234"/>
      <c r="K355" s="234"/>
      <c r="L355" s="240"/>
      <c r="M355" s="241"/>
      <c r="N355" s="242"/>
      <c r="O355" s="242"/>
      <c r="P355" s="242"/>
      <c r="Q355" s="242"/>
      <c r="R355" s="242"/>
      <c r="S355" s="242"/>
      <c r="T355" s="24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4" t="s">
        <v>173</v>
      </c>
      <c r="AU355" s="244" t="s">
        <v>85</v>
      </c>
      <c r="AV355" s="13" t="s">
        <v>85</v>
      </c>
      <c r="AW355" s="13" t="s">
        <v>36</v>
      </c>
      <c r="AX355" s="13" t="s">
        <v>83</v>
      </c>
      <c r="AY355" s="244" t="s">
        <v>151</v>
      </c>
    </row>
    <row r="356" s="2" customFormat="1" ht="37.8" customHeight="1">
      <c r="A356" s="41"/>
      <c r="B356" s="42"/>
      <c r="C356" s="215" t="s">
        <v>569</v>
      </c>
      <c r="D356" s="215" t="s">
        <v>153</v>
      </c>
      <c r="E356" s="216" t="s">
        <v>2768</v>
      </c>
      <c r="F356" s="217" t="s">
        <v>2769</v>
      </c>
      <c r="G356" s="218" t="s">
        <v>193</v>
      </c>
      <c r="H356" s="219">
        <v>0.67500000000000004</v>
      </c>
      <c r="I356" s="220"/>
      <c r="J356" s="221">
        <f>ROUND(I356*H356,2)</f>
        <v>0</v>
      </c>
      <c r="K356" s="217" t="s">
        <v>157</v>
      </c>
      <c r="L356" s="47"/>
      <c r="M356" s="222" t="s">
        <v>19</v>
      </c>
      <c r="N356" s="223" t="s">
        <v>46</v>
      </c>
      <c r="O356" s="87"/>
      <c r="P356" s="224">
        <f>O356*H356</f>
        <v>0</v>
      </c>
      <c r="Q356" s="224">
        <v>0.023297799000000001</v>
      </c>
      <c r="R356" s="224">
        <f>Q356*H356</f>
        <v>0.015726014325000003</v>
      </c>
      <c r="S356" s="224">
        <v>0</v>
      </c>
      <c r="T356" s="225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26" t="s">
        <v>262</v>
      </c>
      <c r="AT356" s="226" t="s">
        <v>153</v>
      </c>
      <c r="AU356" s="226" t="s">
        <v>85</v>
      </c>
      <c r="AY356" s="20" t="s">
        <v>151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20" t="s">
        <v>83</v>
      </c>
      <c r="BK356" s="227">
        <f>ROUND(I356*H356,2)</f>
        <v>0</v>
      </c>
      <c r="BL356" s="20" t="s">
        <v>262</v>
      </c>
      <c r="BM356" s="226" t="s">
        <v>2770</v>
      </c>
    </row>
    <row r="357" s="2" customFormat="1">
      <c r="A357" s="41"/>
      <c r="B357" s="42"/>
      <c r="C357" s="43"/>
      <c r="D357" s="228" t="s">
        <v>160</v>
      </c>
      <c r="E357" s="43"/>
      <c r="F357" s="229" t="s">
        <v>2771</v>
      </c>
      <c r="G357" s="43"/>
      <c r="H357" s="43"/>
      <c r="I357" s="230"/>
      <c r="J357" s="43"/>
      <c r="K357" s="43"/>
      <c r="L357" s="47"/>
      <c r="M357" s="231"/>
      <c r="N357" s="232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160</v>
      </c>
      <c r="AU357" s="20" t="s">
        <v>85</v>
      </c>
    </row>
    <row r="358" s="13" customFormat="1">
      <c r="A358" s="13"/>
      <c r="B358" s="233"/>
      <c r="C358" s="234"/>
      <c r="D358" s="235" t="s">
        <v>173</v>
      </c>
      <c r="E358" s="236" t="s">
        <v>19</v>
      </c>
      <c r="F358" s="237" t="s">
        <v>2727</v>
      </c>
      <c r="G358" s="234"/>
      <c r="H358" s="238">
        <v>0.19</v>
      </c>
      <c r="I358" s="239"/>
      <c r="J358" s="234"/>
      <c r="K358" s="234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173</v>
      </c>
      <c r="AU358" s="244" t="s">
        <v>85</v>
      </c>
      <c r="AV358" s="13" t="s">
        <v>85</v>
      </c>
      <c r="AW358" s="13" t="s">
        <v>36</v>
      </c>
      <c r="AX358" s="13" t="s">
        <v>75</v>
      </c>
      <c r="AY358" s="244" t="s">
        <v>151</v>
      </c>
    </row>
    <row r="359" s="13" customFormat="1">
      <c r="A359" s="13"/>
      <c r="B359" s="233"/>
      <c r="C359" s="234"/>
      <c r="D359" s="235" t="s">
        <v>173</v>
      </c>
      <c r="E359" s="236" t="s">
        <v>19</v>
      </c>
      <c r="F359" s="237" t="s">
        <v>2728</v>
      </c>
      <c r="G359" s="234"/>
      <c r="H359" s="238">
        <v>0.184</v>
      </c>
      <c r="I359" s="239"/>
      <c r="J359" s="234"/>
      <c r="K359" s="234"/>
      <c r="L359" s="240"/>
      <c r="M359" s="241"/>
      <c r="N359" s="242"/>
      <c r="O359" s="242"/>
      <c r="P359" s="242"/>
      <c r="Q359" s="242"/>
      <c r="R359" s="242"/>
      <c r="S359" s="242"/>
      <c r="T359" s="24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4" t="s">
        <v>173</v>
      </c>
      <c r="AU359" s="244" t="s">
        <v>85</v>
      </c>
      <c r="AV359" s="13" t="s">
        <v>85</v>
      </c>
      <c r="AW359" s="13" t="s">
        <v>36</v>
      </c>
      <c r="AX359" s="13" t="s">
        <v>75</v>
      </c>
      <c r="AY359" s="244" t="s">
        <v>151</v>
      </c>
    </row>
    <row r="360" s="13" customFormat="1">
      <c r="A360" s="13"/>
      <c r="B360" s="233"/>
      <c r="C360" s="234"/>
      <c r="D360" s="235" t="s">
        <v>173</v>
      </c>
      <c r="E360" s="236" t="s">
        <v>19</v>
      </c>
      <c r="F360" s="237" t="s">
        <v>2729</v>
      </c>
      <c r="G360" s="234"/>
      <c r="H360" s="238">
        <v>0.30099999999999999</v>
      </c>
      <c r="I360" s="239"/>
      <c r="J360" s="234"/>
      <c r="K360" s="234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173</v>
      </c>
      <c r="AU360" s="244" t="s">
        <v>85</v>
      </c>
      <c r="AV360" s="13" t="s">
        <v>85</v>
      </c>
      <c r="AW360" s="13" t="s">
        <v>36</v>
      </c>
      <c r="AX360" s="13" t="s">
        <v>75</v>
      </c>
      <c r="AY360" s="244" t="s">
        <v>151</v>
      </c>
    </row>
    <row r="361" s="15" customFormat="1">
      <c r="A361" s="15"/>
      <c r="B361" s="256"/>
      <c r="C361" s="257"/>
      <c r="D361" s="235" t="s">
        <v>173</v>
      </c>
      <c r="E361" s="258" t="s">
        <v>19</v>
      </c>
      <c r="F361" s="259" t="s">
        <v>2437</v>
      </c>
      <c r="G361" s="257"/>
      <c r="H361" s="260">
        <v>0.67500000000000004</v>
      </c>
      <c r="I361" s="261"/>
      <c r="J361" s="257"/>
      <c r="K361" s="257"/>
      <c r="L361" s="262"/>
      <c r="M361" s="263"/>
      <c r="N361" s="264"/>
      <c r="O361" s="264"/>
      <c r="P361" s="264"/>
      <c r="Q361" s="264"/>
      <c r="R361" s="264"/>
      <c r="S361" s="264"/>
      <c r="T361" s="26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6" t="s">
        <v>173</v>
      </c>
      <c r="AU361" s="266" t="s">
        <v>85</v>
      </c>
      <c r="AV361" s="15" t="s">
        <v>167</v>
      </c>
      <c r="AW361" s="15" t="s">
        <v>36</v>
      </c>
      <c r="AX361" s="15" t="s">
        <v>83</v>
      </c>
      <c r="AY361" s="266" t="s">
        <v>151</v>
      </c>
    </row>
    <row r="362" s="2" customFormat="1" ht="44.25" customHeight="1">
      <c r="A362" s="41"/>
      <c r="B362" s="42"/>
      <c r="C362" s="215" t="s">
        <v>574</v>
      </c>
      <c r="D362" s="215" t="s">
        <v>153</v>
      </c>
      <c r="E362" s="216" t="s">
        <v>2772</v>
      </c>
      <c r="F362" s="217" t="s">
        <v>2773</v>
      </c>
      <c r="G362" s="218" t="s">
        <v>351</v>
      </c>
      <c r="H362" s="219">
        <v>0.46200000000000002</v>
      </c>
      <c r="I362" s="220"/>
      <c r="J362" s="221">
        <f>ROUND(I362*H362,2)</f>
        <v>0</v>
      </c>
      <c r="K362" s="217" t="s">
        <v>157</v>
      </c>
      <c r="L362" s="47"/>
      <c r="M362" s="222" t="s">
        <v>19</v>
      </c>
      <c r="N362" s="223" t="s">
        <v>46</v>
      </c>
      <c r="O362" s="87"/>
      <c r="P362" s="224">
        <f>O362*H362</f>
        <v>0</v>
      </c>
      <c r="Q362" s="224">
        <v>0</v>
      </c>
      <c r="R362" s="224">
        <f>Q362*H362</f>
        <v>0</v>
      </c>
      <c r="S362" s="224">
        <v>0</v>
      </c>
      <c r="T362" s="225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26" t="s">
        <v>262</v>
      </c>
      <c r="AT362" s="226" t="s">
        <v>153</v>
      </c>
      <c r="AU362" s="226" t="s">
        <v>85</v>
      </c>
      <c r="AY362" s="20" t="s">
        <v>151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20" t="s">
        <v>83</v>
      </c>
      <c r="BK362" s="227">
        <f>ROUND(I362*H362,2)</f>
        <v>0</v>
      </c>
      <c r="BL362" s="20" t="s">
        <v>262</v>
      </c>
      <c r="BM362" s="226" t="s">
        <v>2774</v>
      </c>
    </row>
    <row r="363" s="2" customFormat="1">
      <c r="A363" s="41"/>
      <c r="B363" s="42"/>
      <c r="C363" s="43"/>
      <c r="D363" s="228" t="s">
        <v>160</v>
      </c>
      <c r="E363" s="43"/>
      <c r="F363" s="229" t="s">
        <v>2775</v>
      </c>
      <c r="G363" s="43"/>
      <c r="H363" s="43"/>
      <c r="I363" s="230"/>
      <c r="J363" s="43"/>
      <c r="K363" s="43"/>
      <c r="L363" s="47"/>
      <c r="M363" s="231"/>
      <c r="N363" s="232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160</v>
      </c>
      <c r="AU363" s="20" t="s">
        <v>85</v>
      </c>
    </row>
    <row r="364" s="12" customFormat="1" ht="22.8" customHeight="1">
      <c r="A364" s="12"/>
      <c r="B364" s="199"/>
      <c r="C364" s="200"/>
      <c r="D364" s="201" t="s">
        <v>74</v>
      </c>
      <c r="E364" s="213" t="s">
        <v>2776</v>
      </c>
      <c r="F364" s="213" t="s">
        <v>2777</v>
      </c>
      <c r="G364" s="200"/>
      <c r="H364" s="200"/>
      <c r="I364" s="203"/>
      <c r="J364" s="214">
        <f>BK364</f>
        <v>0</v>
      </c>
      <c r="K364" s="200"/>
      <c r="L364" s="205"/>
      <c r="M364" s="206"/>
      <c r="N364" s="207"/>
      <c r="O364" s="207"/>
      <c r="P364" s="208">
        <f>SUM(P365:P379)</f>
        <v>0</v>
      </c>
      <c r="Q364" s="207"/>
      <c r="R364" s="208">
        <f>SUM(R365:R379)</f>
        <v>0.036765469524999997</v>
      </c>
      <c r="S364" s="207"/>
      <c r="T364" s="209">
        <f>SUM(T365:T379)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10" t="s">
        <v>85</v>
      </c>
      <c r="AT364" s="211" t="s">
        <v>74</v>
      </c>
      <c r="AU364" s="211" t="s">
        <v>83</v>
      </c>
      <c r="AY364" s="210" t="s">
        <v>151</v>
      </c>
      <c r="BK364" s="212">
        <f>SUM(BK365:BK379)</f>
        <v>0</v>
      </c>
    </row>
    <row r="365" s="2" customFormat="1" ht="49.05" customHeight="1">
      <c r="A365" s="41"/>
      <c r="B365" s="42"/>
      <c r="C365" s="215" t="s">
        <v>580</v>
      </c>
      <c r="D365" s="215" t="s">
        <v>153</v>
      </c>
      <c r="E365" s="216" t="s">
        <v>2778</v>
      </c>
      <c r="F365" s="217" t="s">
        <v>2779</v>
      </c>
      <c r="G365" s="218" t="s">
        <v>256</v>
      </c>
      <c r="H365" s="219">
        <v>2.25</v>
      </c>
      <c r="I365" s="220"/>
      <c r="J365" s="221">
        <f>ROUND(I365*H365,2)</f>
        <v>0</v>
      </c>
      <c r="K365" s="217" t="s">
        <v>157</v>
      </c>
      <c r="L365" s="47"/>
      <c r="M365" s="222" t="s">
        <v>19</v>
      </c>
      <c r="N365" s="223" t="s">
        <v>46</v>
      </c>
      <c r="O365" s="87"/>
      <c r="P365" s="224">
        <f>O365*H365</f>
        <v>0</v>
      </c>
      <c r="Q365" s="224">
        <v>0.0160829109</v>
      </c>
      <c r="R365" s="224">
        <f>Q365*H365</f>
        <v>0.036186549525</v>
      </c>
      <c r="S365" s="224">
        <v>0</v>
      </c>
      <c r="T365" s="225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26" t="s">
        <v>262</v>
      </c>
      <c r="AT365" s="226" t="s">
        <v>153</v>
      </c>
      <c r="AU365" s="226" t="s">
        <v>85</v>
      </c>
      <c r="AY365" s="20" t="s">
        <v>151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20" t="s">
        <v>83</v>
      </c>
      <c r="BK365" s="227">
        <f>ROUND(I365*H365,2)</f>
        <v>0</v>
      </c>
      <c r="BL365" s="20" t="s">
        <v>262</v>
      </c>
      <c r="BM365" s="226" t="s">
        <v>2780</v>
      </c>
    </row>
    <row r="366" s="2" customFormat="1">
      <c r="A366" s="41"/>
      <c r="B366" s="42"/>
      <c r="C366" s="43"/>
      <c r="D366" s="228" t="s">
        <v>160</v>
      </c>
      <c r="E366" s="43"/>
      <c r="F366" s="229" t="s">
        <v>2781</v>
      </c>
      <c r="G366" s="43"/>
      <c r="H366" s="43"/>
      <c r="I366" s="230"/>
      <c r="J366" s="43"/>
      <c r="K366" s="43"/>
      <c r="L366" s="47"/>
      <c r="M366" s="231"/>
      <c r="N366" s="232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160</v>
      </c>
      <c r="AU366" s="20" t="s">
        <v>85</v>
      </c>
    </row>
    <row r="367" s="13" customFormat="1">
      <c r="A367" s="13"/>
      <c r="B367" s="233"/>
      <c r="C367" s="234"/>
      <c r="D367" s="235" t="s">
        <v>173</v>
      </c>
      <c r="E367" s="236" t="s">
        <v>19</v>
      </c>
      <c r="F367" s="237" t="s">
        <v>2782</v>
      </c>
      <c r="G367" s="234"/>
      <c r="H367" s="238">
        <v>2.25</v>
      </c>
      <c r="I367" s="239"/>
      <c r="J367" s="234"/>
      <c r="K367" s="234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173</v>
      </c>
      <c r="AU367" s="244" t="s">
        <v>85</v>
      </c>
      <c r="AV367" s="13" t="s">
        <v>85</v>
      </c>
      <c r="AW367" s="13" t="s">
        <v>36</v>
      </c>
      <c r="AX367" s="13" t="s">
        <v>75</v>
      </c>
      <c r="AY367" s="244" t="s">
        <v>151</v>
      </c>
    </row>
    <row r="368" s="15" customFormat="1">
      <c r="A368" s="15"/>
      <c r="B368" s="256"/>
      <c r="C368" s="257"/>
      <c r="D368" s="235" t="s">
        <v>173</v>
      </c>
      <c r="E368" s="258" t="s">
        <v>2398</v>
      </c>
      <c r="F368" s="259" t="s">
        <v>2437</v>
      </c>
      <c r="G368" s="257"/>
      <c r="H368" s="260">
        <v>2.25</v>
      </c>
      <c r="I368" s="261"/>
      <c r="J368" s="257"/>
      <c r="K368" s="257"/>
      <c r="L368" s="262"/>
      <c r="M368" s="263"/>
      <c r="N368" s="264"/>
      <c r="O368" s="264"/>
      <c r="P368" s="264"/>
      <c r="Q368" s="264"/>
      <c r="R368" s="264"/>
      <c r="S368" s="264"/>
      <c r="T368" s="26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6" t="s">
        <v>173</v>
      </c>
      <c r="AU368" s="266" t="s">
        <v>85</v>
      </c>
      <c r="AV368" s="15" t="s">
        <v>167</v>
      </c>
      <c r="AW368" s="15" t="s">
        <v>36</v>
      </c>
      <c r="AX368" s="15" t="s">
        <v>83</v>
      </c>
      <c r="AY368" s="266" t="s">
        <v>151</v>
      </c>
    </row>
    <row r="369" s="2" customFormat="1" ht="37.8" customHeight="1">
      <c r="A369" s="41"/>
      <c r="B369" s="42"/>
      <c r="C369" s="215" t="s">
        <v>586</v>
      </c>
      <c r="D369" s="215" t="s">
        <v>153</v>
      </c>
      <c r="E369" s="216" t="s">
        <v>2783</v>
      </c>
      <c r="F369" s="217" t="s">
        <v>2784</v>
      </c>
      <c r="G369" s="218" t="s">
        <v>256</v>
      </c>
      <c r="H369" s="219">
        <v>2.25</v>
      </c>
      <c r="I369" s="220"/>
      <c r="J369" s="221">
        <f>ROUND(I369*H369,2)</f>
        <v>0</v>
      </c>
      <c r="K369" s="217" t="s">
        <v>157</v>
      </c>
      <c r="L369" s="47"/>
      <c r="M369" s="222" t="s">
        <v>19</v>
      </c>
      <c r="N369" s="223" t="s">
        <v>46</v>
      </c>
      <c r="O369" s="87"/>
      <c r="P369" s="224">
        <f>O369*H369</f>
        <v>0</v>
      </c>
      <c r="Q369" s="224">
        <v>0.00010000000000000001</v>
      </c>
      <c r="R369" s="224">
        <f>Q369*H369</f>
        <v>0.00022500000000000002</v>
      </c>
      <c r="S369" s="224">
        <v>0</v>
      </c>
      <c r="T369" s="225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26" t="s">
        <v>262</v>
      </c>
      <c r="AT369" s="226" t="s">
        <v>153</v>
      </c>
      <c r="AU369" s="226" t="s">
        <v>85</v>
      </c>
      <c r="AY369" s="20" t="s">
        <v>151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20" t="s">
        <v>83</v>
      </c>
      <c r="BK369" s="227">
        <f>ROUND(I369*H369,2)</f>
        <v>0</v>
      </c>
      <c r="BL369" s="20" t="s">
        <v>262</v>
      </c>
      <c r="BM369" s="226" t="s">
        <v>2785</v>
      </c>
    </row>
    <row r="370" s="2" customFormat="1">
      <c r="A370" s="41"/>
      <c r="B370" s="42"/>
      <c r="C370" s="43"/>
      <c r="D370" s="228" t="s">
        <v>160</v>
      </c>
      <c r="E370" s="43"/>
      <c r="F370" s="229" t="s">
        <v>2786</v>
      </c>
      <c r="G370" s="43"/>
      <c r="H370" s="43"/>
      <c r="I370" s="230"/>
      <c r="J370" s="43"/>
      <c r="K370" s="43"/>
      <c r="L370" s="47"/>
      <c r="M370" s="231"/>
      <c r="N370" s="232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160</v>
      </c>
      <c r="AU370" s="20" t="s">
        <v>85</v>
      </c>
    </row>
    <row r="371" s="13" customFormat="1">
      <c r="A371" s="13"/>
      <c r="B371" s="233"/>
      <c r="C371" s="234"/>
      <c r="D371" s="235" t="s">
        <v>173</v>
      </c>
      <c r="E371" s="236" t="s">
        <v>19</v>
      </c>
      <c r="F371" s="237" t="s">
        <v>2398</v>
      </c>
      <c r="G371" s="234"/>
      <c r="H371" s="238">
        <v>2.25</v>
      </c>
      <c r="I371" s="239"/>
      <c r="J371" s="234"/>
      <c r="K371" s="234"/>
      <c r="L371" s="240"/>
      <c r="M371" s="241"/>
      <c r="N371" s="242"/>
      <c r="O371" s="242"/>
      <c r="P371" s="242"/>
      <c r="Q371" s="242"/>
      <c r="R371" s="242"/>
      <c r="S371" s="242"/>
      <c r="T371" s="24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4" t="s">
        <v>173</v>
      </c>
      <c r="AU371" s="244" t="s">
        <v>85</v>
      </c>
      <c r="AV371" s="13" t="s">
        <v>85</v>
      </c>
      <c r="AW371" s="13" t="s">
        <v>36</v>
      </c>
      <c r="AX371" s="13" t="s">
        <v>83</v>
      </c>
      <c r="AY371" s="244" t="s">
        <v>151</v>
      </c>
    </row>
    <row r="372" s="2" customFormat="1" ht="44.25" customHeight="1">
      <c r="A372" s="41"/>
      <c r="B372" s="42"/>
      <c r="C372" s="215" t="s">
        <v>591</v>
      </c>
      <c r="D372" s="215" t="s">
        <v>153</v>
      </c>
      <c r="E372" s="216" t="s">
        <v>2787</v>
      </c>
      <c r="F372" s="217" t="s">
        <v>2788</v>
      </c>
      <c r="G372" s="218" t="s">
        <v>256</v>
      </c>
      <c r="H372" s="219">
        <v>2.25</v>
      </c>
      <c r="I372" s="220"/>
      <c r="J372" s="221">
        <f>ROUND(I372*H372,2)</f>
        <v>0</v>
      </c>
      <c r="K372" s="217" t="s">
        <v>157</v>
      </c>
      <c r="L372" s="47"/>
      <c r="M372" s="222" t="s">
        <v>19</v>
      </c>
      <c r="N372" s="223" t="s">
        <v>46</v>
      </c>
      <c r="O372" s="87"/>
      <c r="P372" s="224">
        <f>O372*H372</f>
        <v>0</v>
      </c>
      <c r="Q372" s="224">
        <v>0</v>
      </c>
      <c r="R372" s="224">
        <f>Q372*H372</f>
        <v>0</v>
      </c>
      <c r="S372" s="224">
        <v>0</v>
      </c>
      <c r="T372" s="225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6" t="s">
        <v>262</v>
      </c>
      <c r="AT372" s="226" t="s">
        <v>153</v>
      </c>
      <c r="AU372" s="226" t="s">
        <v>85</v>
      </c>
      <c r="AY372" s="20" t="s">
        <v>151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20" t="s">
        <v>83</v>
      </c>
      <c r="BK372" s="227">
        <f>ROUND(I372*H372,2)</f>
        <v>0</v>
      </c>
      <c r="BL372" s="20" t="s">
        <v>262</v>
      </c>
      <c r="BM372" s="226" t="s">
        <v>2789</v>
      </c>
    </row>
    <row r="373" s="2" customFormat="1">
      <c r="A373" s="41"/>
      <c r="B373" s="42"/>
      <c r="C373" s="43"/>
      <c r="D373" s="228" t="s">
        <v>160</v>
      </c>
      <c r="E373" s="43"/>
      <c r="F373" s="229" t="s">
        <v>2790</v>
      </c>
      <c r="G373" s="43"/>
      <c r="H373" s="43"/>
      <c r="I373" s="230"/>
      <c r="J373" s="43"/>
      <c r="K373" s="43"/>
      <c r="L373" s="47"/>
      <c r="M373" s="231"/>
      <c r="N373" s="232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160</v>
      </c>
      <c r="AU373" s="20" t="s">
        <v>85</v>
      </c>
    </row>
    <row r="374" s="13" customFormat="1">
      <c r="A374" s="13"/>
      <c r="B374" s="233"/>
      <c r="C374" s="234"/>
      <c r="D374" s="235" t="s">
        <v>173</v>
      </c>
      <c r="E374" s="236" t="s">
        <v>19</v>
      </c>
      <c r="F374" s="237" t="s">
        <v>2782</v>
      </c>
      <c r="G374" s="234"/>
      <c r="H374" s="238">
        <v>2.25</v>
      </c>
      <c r="I374" s="239"/>
      <c r="J374" s="234"/>
      <c r="K374" s="234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173</v>
      </c>
      <c r="AU374" s="244" t="s">
        <v>85</v>
      </c>
      <c r="AV374" s="13" t="s">
        <v>85</v>
      </c>
      <c r="AW374" s="13" t="s">
        <v>36</v>
      </c>
      <c r="AX374" s="13" t="s">
        <v>75</v>
      </c>
      <c r="AY374" s="244" t="s">
        <v>151</v>
      </c>
    </row>
    <row r="375" s="15" customFormat="1">
      <c r="A375" s="15"/>
      <c r="B375" s="256"/>
      <c r="C375" s="257"/>
      <c r="D375" s="235" t="s">
        <v>173</v>
      </c>
      <c r="E375" s="258" t="s">
        <v>19</v>
      </c>
      <c r="F375" s="259" t="s">
        <v>2437</v>
      </c>
      <c r="G375" s="257"/>
      <c r="H375" s="260">
        <v>2.25</v>
      </c>
      <c r="I375" s="261"/>
      <c r="J375" s="257"/>
      <c r="K375" s="257"/>
      <c r="L375" s="262"/>
      <c r="M375" s="263"/>
      <c r="N375" s="264"/>
      <c r="O375" s="264"/>
      <c r="P375" s="264"/>
      <c r="Q375" s="264"/>
      <c r="R375" s="264"/>
      <c r="S375" s="264"/>
      <c r="T375" s="265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6" t="s">
        <v>173</v>
      </c>
      <c r="AU375" s="266" t="s">
        <v>85</v>
      </c>
      <c r="AV375" s="15" t="s">
        <v>167</v>
      </c>
      <c r="AW375" s="15" t="s">
        <v>36</v>
      </c>
      <c r="AX375" s="15" t="s">
        <v>83</v>
      </c>
      <c r="AY375" s="266" t="s">
        <v>151</v>
      </c>
    </row>
    <row r="376" s="2" customFormat="1" ht="24.15" customHeight="1">
      <c r="A376" s="41"/>
      <c r="B376" s="42"/>
      <c r="C376" s="267" t="s">
        <v>596</v>
      </c>
      <c r="D376" s="267" t="s">
        <v>363</v>
      </c>
      <c r="E376" s="268" t="s">
        <v>2791</v>
      </c>
      <c r="F376" s="269" t="s">
        <v>2792</v>
      </c>
      <c r="G376" s="270" t="s">
        <v>256</v>
      </c>
      <c r="H376" s="271">
        <v>2.528</v>
      </c>
      <c r="I376" s="272"/>
      <c r="J376" s="273">
        <f>ROUND(I376*H376,2)</f>
        <v>0</v>
      </c>
      <c r="K376" s="269" t="s">
        <v>157</v>
      </c>
      <c r="L376" s="274"/>
      <c r="M376" s="275" t="s">
        <v>19</v>
      </c>
      <c r="N376" s="276" t="s">
        <v>46</v>
      </c>
      <c r="O376" s="87"/>
      <c r="P376" s="224">
        <f>O376*H376</f>
        <v>0</v>
      </c>
      <c r="Q376" s="224">
        <v>0.00013999999999999999</v>
      </c>
      <c r="R376" s="224">
        <f>Q376*H376</f>
        <v>0.00035391999999999997</v>
      </c>
      <c r="S376" s="224">
        <v>0</v>
      </c>
      <c r="T376" s="225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26" t="s">
        <v>355</v>
      </c>
      <c r="AT376" s="226" t="s">
        <v>363</v>
      </c>
      <c r="AU376" s="226" t="s">
        <v>85</v>
      </c>
      <c r="AY376" s="20" t="s">
        <v>151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20" t="s">
        <v>83</v>
      </c>
      <c r="BK376" s="227">
        <f>ROUND(I376*H376,2)</f>
        <v>0</v>
      </c>
      <c r="BL376" s="20" t="s">
        <v>262</v>
      </c>
      <c r="BM376" s="226" t="s">
        <v>2793</v>
      </c>
    </row>
    <row r="377" s="13" customFormat="1">
      <c r="A377" s="13"/>
      <c r="B377" s="233"/>
      <c r="C377" s="234"/>
      <c r="D377" s="235" t="s">
        <v>173</v>
      </c>
      <c r="E377" s="234"/>
      <c r="F377" s="237" t="s">
        <v>2794</v>
      </c>
      <c r="G377" s="234"/>
      <c r="H377" s="238">
        <v>2.528</v>
      </c>
      <c r="I377" s="239"/>
      <c r="J377" s="234"/>
      <c r="K377" s="234"/>
      <c r="L377" s="240"/>
      <c r="M377" s="241"/>
      <c r="N377" s="242"/>
      <c r="O377" s="242"/>
      <c r="P377" s="242"/>
      <c r="Q377" s="242"/>
      <c r="R377" s="242"/>
      <c r="S377" s="242"/>
      <c r="T377" s="24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4" t="s">
        <v>173</v>
      </c>
      <c r="AU377" s="244" t="s">
        <v>85</v>
      </c>
      <c r="AV377" s="13" t="s">
        <v>85</v>
      </c>
      <c r="AW377" s="13" t="s">
        <v>4</v>
      </c>
      <c r="AX377" s="13" t="s">
        <v>83</v>
      </c>
      <c r="AY377" s="244" t="s">
        <v>151</v>
      </c>
    </row>
    <row r="378" s="2" customFormat="1" ht="66.75" customHeight="1">
      <c r="A378" s="41"/>
      <c r="B378" s="42"/>
      <c r="C378" s="215" t="s">
        <v>600</v>
      </c>
      <c r="D378" s="215" t="s">
        <v>153</v>
      </c>
      <c r="E378" s="216" t="s">
        <v>2795</v>
      </c>
      <c r="F378" s="217" t="s">
        <v>2796</v>
      </c>
      <c r="G378" s="218" t="s">
        <v>351</v>
      </c>
      <c r="H378" s="219">
        <v>0.036999999999999998</v>
      </c>
      <c r="I378" s="220"/>
      <c r="J378" s="221">
        <f>ROUND(I378*H378,2)</f>
        <v>0</v>
      </c>
      <c r="K378" s="217" t="s">
        <v>157</v>
      </c>
      <c r="L378" s="47"/>
      <c r="M378" s="222" t="s">
        <v>19</v>
      </c>
      <c r="N378" s="223" t="s">
        <v>46</v>
      </c>
      <c r="O378" s="87"/>
      <c r="P378" s="224">
        <f>O378*H378</f>
        <v>0</v>
      </c>
      <c r="Q378" s="224">
        <v>0</v>
      </c>
      <c r="R378" s="224">
        <f>Q378*H378</f>
        <v>0</v>
      </c>
      <c r="S378" s="224">
        <v>0</v>
      </c>
      <c r="T378" s="225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26" t="s">
        <v>262</v>
      </c>
      <c r="AT378" s="226" t="s">
        <v>153</v>
      </c>
      <c r="AU378" s="226" t="s">
        <v>85</v>
      </c>
      <c r="AY378" s="20" t="s">
        <v>151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20" t="s">
        <v>83</v>
      </c>
      <c r="BK378" s="227">
        <f>ROUND(I378*H378,2)</f>
        <v>0</v>
      </c>
      <c r="BL378" s="20" t="s">
        <v>262</v>
      </c>
      <c r="BM378" s="226" t="s">
        <v>2797</v>
      </c>
    </row>
    <row r="379" s="2" customFormat="1">
      <c r="A379" s="41"/>
      <c r="B379" s="42"/>
      <c r="C379" s="43"/>
      <c r="D379" s="228" t="s">
        <v>160</v>
      </c>
      <c r="E379" s="43"/>
      <c r="F379" s="229" t="s">
        <v>2798</v>
      </c>
      <c r="G379" s="43"/>
      <c r="H379" s="43"/>
      <c r="I379" s="230"/>
      <c r="J379" s="43"/>
      <c r="K379" s="43"/>
      <c r="L379" s="47"/>
      <c r="M379" s="231"/>
      <c r="N379" s="232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160</v>
      </c>
      <c r="AU379" s="20" t="s">
        <v>85</v>
      </c>
    </row>
    <row r="380" s="12" customFormat="1" ht="22.8" customHeight="1">
      <c r="A380" s="12"/>
      <c r="B380" s="199"/>
      <c r="C380" s="200"/>
      <c r="D380" s="201" t="s">
        <v>74</v>
      </c>
      <c r="E380" s="213" t="s">
        <v>2799</v>
      </c>
      <c r="F380" s="213" t="s">
        <v>2800</v>
      </c>
      <c r="G380" s="200"/>
      <c r="H380" s="200"/>
      <c r="I380" s="203"/>
      <c r="J380" s="214">
        <f>BK380</f>
        <v>0</v>
      </c>
      <c r="K380" s="200"/>
      <c r="L380" s="205"/>
      <c r="M380" s="206"/>
      <c r="N380" s="207"/>
      <c r="O380" s="207"/>
      <c r="P380" s="208">
        <f>SUM(P381:P393)</f>
        <v>0</v>
      </c>
      <c r="Q380" s="207"/>
      <c r="R380" s="208">
        <f>SUM(R381:R393)</f>
        <v>0.10211313400000001</v>
      </c>
      <c r="S380" s="207"/>
      <c r="T380" s="209">
        <f>SUM(T381:T393)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10" t="s">
        <v>85</v>
      </c>
      <c r="AT380" s="211" t="s">
        <v>74</v>
      </c>
      <c r="AU380" s="211" t="s">
        <v>83</v>
      </c>
      <c r="AY380" s="210" t="s">
        <v>151</v>
      </c>
      <c r="BK380" s="212">
        <f>SUM(BK381:BK393)</f>
        <v>0</v>
      </c>
    </row>
    <row r="381" s="2" customFormat="1" ht="62.7" customHeight="1">
      <c r="A381" s="41"/>
      <c r="B381" s="42"/>
      <c r="C381" s="215" t="s">
        <v>604</v>
      </c>
      <c r="D381" s="215" t="s">
        <v>153</v>
      </c>
      <c r="E381" s="216" t="s">
        <v>2801</v>
      </c>
      <c r="F381" s="217" t="s">
        <v>2802</v>
      </c>
      <c r="G381" s="218" t="s">
        <v>256</v>
      </c>
      <c r="H381" s="219">
        <v>14.560000000000001</v>
      </c>
      <c r="I381" s="220"/>
      <c r="J381" s="221">
        <f>ROUND(I381*H381,2)</f>
        <v>0</v>
      </c>
      <c r="K381" s="217" t="s">
        <v>157</v>
      </c>
      <c r="L381" s="47"/>
      <c r="M381" s="222" t="s">
        <v>19</v>
      </c>
      <c r="N381" s="223" t="s">
        <v>46</v>
      </c>
      <c r="O381" s="87"/>
      <c r="P381" s="224">
        <f>O381*H381</f>
        <v>0</v>
      </c>
      <c r="Q381" s="224">
        <v>0.0066064000000000001</v>
      </c>
      <c r="R381" s="224">
        <f>Q381*H381</f>
        <v>0.096189184000000011</v>
      </c>
      <c r="S381" s="224">
        <v>0</v>
      </c>
      <c r="T381" s="225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26" t="s">
        <v>262</v>
      </c>
      <c r="AT381" s="226" t="s">
        <v>153</v>
      </c>
      <c r="AU381" s="226" t="s">
        <v>85</v>
      </c>
      <c r="AY381" s="20" t="s">
        <v>151</v>
      </c>
      <c r="BE381" s="227">
        <f>IF(N381="základní",J381,0)</f>
        <v>0</v>
      </c>
      <c r="BF381" s="227">
        <f>IF(N381="snížená",J381,0)</f>
        <v>0</v>
      </c>
      <c r="BG381" s="227">
        <f>IF(N381="zákl. přenesená",J381,0)</f>
        <v>0</v>
      </c>
      <c r="BH381" s="227">
        <f>IF(N381="sníž. přenesená",J381,0)</f>
        <v>0</v>
      </c>
      <c r="BI381" s="227">
        <f>IF(N381="nulová",J381,0)</f>
        <v>0</v>
      </c>
      <c r="BJ381" s="20" t="s">
        <v>83</v>
      </c>
      <c r="BK381" s="227">
        <f>ROUND(I381*H381,2)</f>
        <v>0</v>
      </c>
      <c r="BL381" s="20" t="s">
        <v>262</v>
      </c>
      <c r="BM381" s="226" t="s">
        <v>2803</v>
      </c>
    </row>
    <row r="382" s="2" customFormat="1">
      <c r="A382" s="41"/>
      <c r="B382" s="42"/>
      <c r="C382" s="43"/>
      <c r="D382" s="228" t="s">
        <v>160</v>
      </c>
      <c r="E382" s="43"/>
      <c r="F382" s="229" t="s">
        <v>2804</v>
      </c>
      <c r="G382" s="43"/>
      <c r="H382" s="43"/>
      <c r="I382" s="230"/>
      <c r="J382" s="43"/>
      <c r="K382" s="43"/>
      <c r="L382" s="47"/>
      <c r="M382" s="231"/>
      <c r="N382" s="232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160</v>
      </c>
      <c r="AU382" s="20" t="s">
        <v>85</v>
      </c>
    </row>
    <row r="383" s="13" customFormat="1">
      <c r="A383" s="13"/>
      <c r="B383" s="233"/>
      <c r="C383" s="234"/>
      <c r="D383" s="235" t="s">
        <v>173</v>
      </c>
      <c r="E383" s="236" t="s">
        <v>19</v>
      </c>
      <c r="F383" s="237" t="s">
        <v>2805</v>
      </c>
      <c r="G383" s="234"/>
      <c r="H383" s="238">
        <v>12.16</v>
      </c>
      <c r="I383" s="239"/>
      <c r="J383" s="234"/>
      <c r="K383" s="234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173</v>
      </c>
      <c r="AU383" s="244" t="s">
        <v>85</v>
      </c>
      <c r="AV383" s="13" t="s">
        <v>85</v>
      </c>
      <c r="AW383" s="13" t="s">
        <v>36</v>
      </c>
      <c r="AX383" s="13" t="s">
        <v>75</v>
      </c>
      <c r="AY383" s="244" t="s">
        <v>151</v>
      </c>
    </row>
    <row r="384" s="13" customFormat="1">
      <c r="A384" s="13"/>
      <c r="B384" s="233"/>
      <c r="C384" s="234"/>
      <c r="D384" s="235" t="s">
        <v>173</v>
      </c>
      <c r="E384" s="236" t="s">
        <v>19</v>
      </c>
      <c r="F384" s="237" t="s">
        <v>2806</v>
      </c>
      <c r="G384" s="234"/>
      <c r="H384" s="238">
        <v>2.3999999999999999</v>
      </c>
      <c r="I384" s="239"/>
      <c r="J384" s="234"/>
      <c r="K384" s="234"/>
      <c r="L384" s="240"/>
      <c r="M384" s="241"/>
      <c r="N384" s="242"/>
      <c r="O384" s="242"/>
      <c r="P384" s="242"/>
      <c r="Q384" s="242"/>
      <c r="R384" s="242"/>
      <c r="S384" s="242"/>
      <c r="T384" s="24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4" t="s">
        <v>173</v>
      </c>
      <c r="AU384" s="244" t="s">
        <v>85</v>
      </c>
      <c r="AV384" s="13" t="s">
        <v>85</v>
      </c>
      <c r="AW384" s="13" t="s">
        <v>36</v>
      </c>
      <c r="AX384" s="13" t="s">
        <v>75</v>
      </c>
      <c r="AY384" s="244" t="s">
        <v>151</v>
      </c>
    </row>
    <row r="385" s="15" customFormat="1">
      <c r="A385" s="15"/>
      <c r="B385" s="256"/>
      <c r="C385" s="257"/>
      <c r="D385" s="235" t="s">
        <v>173</v>
      </c>
      <c r="E385" s="258" t="s">
        <v>2415</v>
      </c>
      <c r="F385" s="259" t="s">
        <v>2437</v>
      </c>
      <c r="G385" s="257"/>
      <c r="H385" s="260">
        <v>14.560000000000001</v>
      </c>
      <c r="I385" s="261"/>
      <c r="J385" s="257"/>
      <c r="K385" s="257"/>
      <c r="L385" s="262"/>
      <c r="M385" s="263"/>
      <c r="N385" s="264"/>
      <c r="O385" s="264"/>
      <c r="P385" s="264"/>
      <c r="Q385" s="264"/>
      <c r="R385" s="264"/>
      <c r="S385" s="264"/>
      <c r="T385" s="26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6" t="s">
        <v>173</v>
      </c>
      <c r="AU385" s="266" t="s">
        <v>85</v>
      </c>
      <c r="AV385" s="15" t="s">
        <v>167</v>
      </c>
      <c r="AW385" s="15" t="s">
        <v>36</v>
      </c>
      <c r="AX385" s="15" t="s">
        <v>83</v>
      </c>
      <c r="AY385" s="266" t="s">
        <v>151</v>
      </c>
    </row>
    <row r="386" s="2" customFormat="1" ht="55.5" customHeight="1">
      <c r="A386" s="41"/>
      <c r="B386" s="42"/>
      <c r="C386" s="215" t="s">
        <v>608</v>
      </c>
      <c r="D386" s="215" t="s">
        <v>153</v>
      </c>
      <c r="E386" s="216" t="s">
        <v>2807</v>
      </c>
      <c r="F386" s="217" t="s">
        <v>2808</v>
      </c>
      <c r="G386" s="218" t="s">
        <v>256</v>
      </c>
      <c r="H386" s="219">
        <v>14.560000000000001</v>
      </c>
      <c r="I386" s="220"/>
      <c r="J386" s="221">
        <f>ROUND(I386*H386,2)</f>
        <v>0</v>
      </c>
      <c r="K386" s="217" t="s">
        <v>157</v>
      </c>
      <c r="L386" s="47"/>
      <c r="M386" s="222" t="s">
        <v>19</v>
      </c>
      <c r="N386" s="223" t="s">
        <v>46</v>
      </c>
      <c r="O386" s="87"/>
      <c r="P386" s="224">
        <f>O386*H386</f>
        <v>0</v>
      </c>
      <c r="Q386" s="224">
        <v>0.00034499999999999998</v>
      </c>
      <c r="R386" s="224">
        <f>Q386*H386</f>
        <v>0.0050232000000000002</v>
      </c>
      <c r="S386" s="224">
        <v>0</v>
      </c>
      <c r="T386" s="225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26" t="s">
        <v>262</v>
      </c>
      <c r="AT386" s="226" t="s">
        <v>153</v>
      </c>
      <c r="AU386" s="226" t="s">
        <v>85</v>
      </c>
      <c r="AY386" s="20" t="s">
        <v>151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20" t="s">
        <v>83</v>
      </c>
      <c r="BK386" s="227">
        <f>ROUND(I386*H386,2)</f>
        <v>0</v>
      </c>
      <c r="BL386" s="20" t="s">
        <v>262</v>
      </c>
      <c r="BM386" s="226" t="s">
        <v>2809</v>
      </c>
    </row>
    <row r="387" s="2" customFormat="1">
      <c r="A387" s="41"/>
      <c r="B387" s="42"/>
      <c r="C387" s="43"/>
      <c r="D387" s="228" t="s">
        <v>160</v>
      </c>
      <c r="E387" s="43"/>
      <c r="F387" s="229" t="s">
        <v>2810</v>
      </c>
      <c r="G387" s="43"/>
      <c r="H387" s="43"/>
      <c r="I387" s="230"/>
      <c r="J387" s="43"/>
      <c r="K387" s="43"/>
      <c r="L387" s="47"/>
      <c r="M387" s="231"/>
      <c r="N387" s="232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160</v>
      </c>
      <c r="AU387" s="20" t="s">
        <v>85</v>
      </c>
    </row>
    <row r="388" s="13" customFormat="1">
      <c r="A388" s="13"/>
      <c r="B388" s="233"/>
      <c r="C388" s="234"/>
      <c r="D388" s="235" t="s">
        <v>173</v>
      </c>
      <c r="E388" s="236" t="s">
        <v>19</v>
      </c>
      <c r="F388" s="237" t="s">
        <v>2415</v>
      </c>
      <c r="G388" s="234"/>
      <c r="H388" s="238">
        <v>14.560000000000001</v>
      </c>
      <c r="I388" s="239"/>
      <c r="J388" s="234"/>
      <c r="K388" s="234"/>
      <c r="L388" s="240"/>
      <c r="M388" s="241"/>
      <c r="N388" s="242"/>
      <c r="O388" s="242"/>
      <c r="P388" s="242"/>
      <c r="Q388" s="242"/>
      <c r="R388" s="242"/>
      <c r="S388" s="242"/>
      <c r="T388" s="24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4" t="s">
        <v>173</v>
      </c>
      <c r="AU388" s="244" t="s">
        <v>85</v>
      </c>
      <c r="AV388" s="13" t="s">
        <v>85</v>
      </c>
      <c r="AW388" s="13" t="s">
        <v>36</v>
      </c>
      <c r="AX388" s="13" t="s">
        <v>83</v>
      </c>
      <c r="AY388" s="244" t="s">
        <v>151</v>
      </c>
    </row>
    <row r="389" s="2" customFormat="1" ht="49.05" customHeight="1">
      <c r="A389" s="41"/>
      <c r="B389" s="42"/>
      <c r="C389" s="215" t="s">
        <v>612</v>
      </c>
      <c r="D389" s="215" t="s">
        <v>153</v>
      </c>
      <c r="E389" s="216" t="s">
        <v>2811</v>
      </c>
      <c r="F389" s="217" t="s">
        <v>2812</v>
      </c>
      <c r="G389" s="218" t="s">
        <v>407</v>
      </c>
      <c r="H389" s="219">
        <v>2</v>
      </c>
      <c r="I389" s="220"/>
      <c r="J389" s="221">
        <f>ROUND(I389*H389,2)</f>
        <v>0</v>
      </c>
      <c r="K389" s="217" t="s">
        <v>157</v>
      </c>
      <c r="L389" s="47"/>
      <c r="M389" s="222" t="s">
        <v>19</v>
      </c>
      <c r="N389" s="223" t="s">
        <v>46</v>
      </c>
      <c r="O389" s="87"/>
      <c r="P389" s="224">
        <f>O389*H389</f>
        <v>0</v>
      </c>
      <c r="Q389" s="224">
        <v>0.00045037499999999998</v>
      </c>
      <c r="R389" s="224">
        <f>Q389*H389</f>
        <v>0.00090074999999999997</v>
      </c>
      <c r="S389" s="224">
        <v>0</v>
      </c>
      <c r="T389" s="225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26" t="s">
        <v>262</v>
      </c>
      <c r="AT389" s="226" t="s">
        <v>153</v>
      </c>
      <c r="AU389" s="226" t="s">
        <v>85</v>
      </c>
      <c r="AY389" s="20" t="s">
        <v>151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20" t="s">
        <v>83</v>
      </c>
      <c r="BK389" s="227">
        <f>ROUND(I389*H389,2)</f>
        <v>0</v>
      </c>
      <c r="BL389" s="20" t="s">
        <v>262</v>
      </c>
      <c r="BM389" s="226" t="s">
        <v>2813</v>
      </c>
    </row>
    <row r="390" s="2" customFormat="1">
      <c r="A390" s="41"/>
      <c r="B390" s="42"/>
      <c r="C390" s="43"/>
      <c r="D390" s="228" t="s">
        <v>160</v>
      </c>
      <c r="E390" s="43"/>
      <c r="F390" s="229" t="s">
        <v>2814</v>
      </c>
      <c r="G390" s="43"/>
      <c r="H390" s="43"/>
      <c r="I390" s="230"/>
      <c r="J390" s="43"/>
      <c r="K390" s="43"/>
      <c r="L390" s="47"/>
      <c r="M390" s="231"/>
      <c r="N390" s="232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160</v>
      </c>
      <c r="AU390" s="20" t="s">
        <v>85</v>
      </c>
    </row>
    <row r="391" s="13" customFormat="1">
      <c r="A391" s="13"/>
      <c r="B391" s="233"/>
      <c r="C391" s="234"/>
      <c r="D391" s="235" t="s">
        <v>173</v>
      </c>
      <c r="E391" s="236" t="s">
        <v>19</v>
      </c>
      <c r="F391" s="237" t="s">
        <v>85</v>
      </c>
      <c r="G391" s="234"/>
      <c r="H391" s="238">
        <v>2</v>
      </c>
      <c r="I391" s="239"/>
      <c r="J391" s="234"/>
      <c r="K391" s="234"/>
      <c r="L391" s="240"/>
      <c r="M391" s="241"/>
      <c r="N391" s="242"/>
      <c r="O391" s="242"/>
      <c r="P391" s="242"/>
      <c r="Q391" s="242"/>
      <c r="R391" s="242"/>
      <c r="S391" s="242"/>
      <c r="T391" s="24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4" t="s">
        <v>173</v>
      </c>
      <c r="AU391" s="244" t="s">
        <v>85</v>
      </c>
      <c r="AV391" s="13" t="s">
        <v>85</v>
      </c>
      <c r="AW391" s="13" t="s">
        <v>36</v>
      </c>
      <c r="AX391" s="13" t="s">
        <v>83</v>
      </c>
      <c r="AY391" s="244" t="s">
        <v>151</v>
      </c>
    </row>
    <row r="392" s="2" customFormat="1" ht="44.25" customHeight="1">
      <c r="A392" s="41"/>
      <c r="B392" s="42"/>
      <c r="C392" s="215" t="s">
        <v>617</v>
      </c>
      <c r="D392" s="215" t="s">
        <v>153</v>
      </c>
      <c r="E392" s="216" t="s">
        <v>2815</v>
      </c>
      <c r="F392" s="217" t="s">
        <v>2816</v>
      </c>
      <c r="G392" s="218" t="s">
        <v>351</v>
      </c>
      <c r="H392" s="219">
        <v>0.10199999999999999</v>
      </c>
      <c r="I392" s="220"/>
      <c r="J392" s="221">
        <f>ROUND(I392*H392,2)</f>
        <v>0</v>
      </c>
      <c r="K392" s="217" t="s">
        <v>157</v>
      </c>
      <c r="L392" s="47"/>
      <c r="M392" s="222" t="s">
        <v>19</v>
      </c>
      <c r="N392" s="223" t="s">
        <v>46</v>
      </c>
      <c r="O392" s="87"/>
      <c r="P392" s="224">
        <f>O392*H392</f>
        <v>0</v>
      </c>
      <c r="Q392" s="224">
        <v>0</v>
      </c>
      <c r="R392" s="224">
        <f>Q392*H392</f>
        <v>0</v>
      </c>
      <c r="S392" s="224">
        <v>0</v>
      </c>
      <c r="T392" s="225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26" t="s">
        <v>262</v>
      </c>
      <c r="AT392" s="226" t="s">
        <v>153</v>
      </c>
      <c r="AU392" s="226" t="s">
        <v>85</v>
      </c>
      <c r="AY392" s="20" t="s">
        <v>151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20" t="s">
        <v>83</v>
      </c>
      <c r="BK392" s="227">
        <f>ROUND(I392*H392,2)</f>
        <v>0</v>
      </c>
      <c r="BL392" s="20" t="s">
        <v>262</v>
      </c>
      <c r="BM392" s="226" t="s">
        <v>2817</v>
      </c>
    </row>
    <row r="393" s="2" customFormat="1">
      <c r="A393" s="41"/>
      <c r="B393" s="42"/>
      <c r="C393" s="43"/>
      <c r="D393" s="228" t="s">
        <v>160</v>
      </c>
      <c r="E393" s="43"/>
      <c r="F393" s="229" t="s">
        <v>2818</v>
      </c>
      <c r="G393" s="43"/>
      <c r="H393" s="43"/>
      <c r="I393" s="230"/>
      <c r="J393" s="43"/>
      <c r="K393" s="43"/>
      <c r="L393" s="47"/>
      <c r="M393" s="231"/>
      <c r="N393" s="232"/>
      <c r="O393" s="87"/>
      <c r="P393" s="87"/>
      <c r="Q393" s="87"/>
      <c r="R393" s="87"/>
      <c r="S393" s="87"/>
      <c r="T393" s="88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T393" s="20" t="s">
        <v>160</v>
      </c>
      <c r="AU393" s="20" t="s">
        <v>85</v>
      </c>
    </row>
    <row r="394" s="12" customFormat="1" ht="22.8" customHeight="1">
      <c r="A394" s="12"/>
      <c r="B394" s="199"/>
      <c r="C394" s="200"/>
      <c r="D394" s="201" t="s">
        <v>74</v>
      </c>
      <c r="E394" s="213" t="s">
        <v>2819</v>
      </c>
      <c r="F394" s="213" t="s">
        <v>2820</v>
      </c>
      <c r="G394" s="200"/>
      <c r="H394" s="200"/>
      <c r="I394" s="203"/>
      <c r="J394" s="214">
        <f>BK394</f>
        <v>0</v>
      </c>
      <c r="K394" s="200"/>
      <c r="L394" s="205"/>
      <c r="M394" s="206"/>
      <c r="N394" s="207"/>
      <c r="O394" s="207"/>
      <c r="P394" s="208">
        <f>SUM(P395:P404)</f>
        <v>0</v>
      </c>
      <c r="Q394" s="207"/>
      <c r="R394" s="208">
        <f>SUM(R395:R404)</f>
        <v>0.031283999999999992</v>
      </c>
      <c r="S394" s="207"/>
      <c r="T394" s="209">
        <f>SUM(T395:T404)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10" t="s">
        <v>85</v>
      </c>
      <c r="AT394" s="211" t="s">
        <v>74</v>
      </c>
      <c r="AU394" s="211" t="s">
        <v>83</v>
      </c>
      <c r="AY394" s="210" t="s">
        <v>151</v>
      </c>
      <c r="BK394" s="212">
        <f>SUM(BK395:BK404)</f>
        <v>0</v>
      </c>
    </row>
    <row r="395" s="2" customFormat="1" ht="24.15" customHeight="1">
      <c r="A395" s="41"/>
      <c r="B395" s="42"/>
      <c r="C395" s="215" t="s">
        <v>621</v>
      </c>
      <c r="D395" s="215" t="s">
        <v>153</v>
      </c>
      <c r="E395" s="216" t="s">
        <v>2821</v>
      </c>
      <c r="F395" s="217" t="s">
        <v>2822</v>
      </c>
      <c r="G395" s="218" t="s">
        <v>170</v>
      </c>
      <c r="H395" s="219">
        <v>12.4</v>
      </c>
      <c r="I395" s="220"/>
      <c r="J395" s="221">
        <f>ROUND(I395*H395,2)</f>
        <v>0</v>
      </c>
      <c r="K395" s="217" t="s">
        <v>157</v>
      </c>
      <c r="L395" s="47"/>
      <c r="M395" s="222" t="s">
        <v>19</v>
      </c>
      <c r="N395" s="223" t="s">
        <v>46</v>
      </c>
      <c r="O395" s="87"/>
      <c r="P395" s="224">
        <f>O395*H395</f>
        <v>0</v>
      </c>
      <c r="Q395" s="224">
        <v>0.00019799999999999999</v>
      </c>
      <c r="R395" s="224">
        <f>Q395*H395</f>
        <v>0.0024551999999999998</v>
      </c>
      <c r="S395" s="224">
        <v>0</v>
      </c>
      <c r="T395" s="225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26" t="s">
        <v>262</v>
      </c>
      <c r="AT395" s="226" t="s">
        <v>153</v>
      </c>
      <c r="AU395" s="226" t="s">
        <v>85</v>
      </c>
      <c r="AY395" s="20" t="s">
        <v>151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20" t="s">
        <v>83</v>
      </c>
      <c r="BK395" s="227">
        <f>ROUND(I395*H395,2)</f>
        <v>0</v>
      </c>
      <c r="BL395" s="20" t="s">
        <v>262</v>
      </c>
      <c r="BM395" s="226" t="s">
        <v>2823</v>
      </c>
    </row>
    <row r="396" s="2" customFormat="1">
      <c r="A396" s="41"/>
      <c r="B396" s="42"/>
      <c r="C396" s="43"/>
      <c r="D396" s="228" t="s">
        <v>160</v>
      </c>
      <c r="E396" s="43"/>
      <c r="F396" s="229" t="s">
        <v>2824</v>
      </c>
      <c r="G396" s="43"/>
      <c r="H396" s="43"/>
      <c r="I396" s="230"/>
      <c r="J396" s="43"/>
      <c r="K396" s="43"/>
      <c r="L396" s="47"/>
      <c r="M396" s="231"/>
      <c r="N396" s="232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160</v>
      </c>
      <c r="AU396" s="20" t="s">
        <v>85</v>
      </c>
    </row>
    <row r="397" s="13" customFormat="1">
      <c r="A397" s="13"/>
      <c r="B397" s="233"/>
      <c r="C397" s="234"/>
      <c r="D397" s="235" t="s">
        <v>173</v>
      </c>
      <c r="E397" s="236" t="s">
        <v>19</v>
      </c>
      <c r="F397" s="237" t="s">
        <v>2825</v>
      </c>
      <c r="G397" s="234"/>
      <c r="H397" s="238">
        <v>12.4</v>
      </c>
      <c r="I397" s="239"/>
      <c r="J397" s="234"/>
      <c r="K397" s="234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173</v>
      </c>
      <c r="AU397" s="244" t="s">
        <v>85</v>
      </c>
      <c r="AV397" s="13" t="s">
        <v>85</v>
      </c>
      <c r="AW397" s="13" t="s">
        <v>36</v>
      </c>
      <c r="AX397" s="13" t="s">
        <v>83</v>
      </c>
      <c r="AY397" s="244" t="s">
        <v>151</v>
      </c>
    </row>
    <row r="398" s="2" customFormat="1" ht="16.5" customHeight="1">
      <c r="A398" s="41"/>
      <c r="B398" s="42"/>
      <c r="C398" s="215" t="s">
        <v>626</v>
      </c>
      <c r="D398" s="215" t="s">
        <v>153</v>
      </c>
      <c r="E398" s="216" t="s">
        <v>2826</v>
      </c>
      <c r="F398" s="217" t="s">
        <v>2827</v>
      </c>
      <c r="G398" s="218" t="s">
        <v>256</v>
      </c>
      <c r="H398" s="219">
        <v>14.560000000000001</v>
      </c>
      <c r="I398" s="220"/>
      <c r="J398" s="221">
        <f>ROUND(I398*H398,2)</f>
        <v>0</v>
      </c>
      <c r="K398" s="217" t="s">
        <v>157</v>
      </c>
      <c r="L398" s="47"/>
      <c r="M398" s="222" t="s">
        <v>19</v>
      </c>
      <c r="N398" s="223" t="s">
        <v>46</v>
      </c>
      <c r="O398" s="87"/>
      <c r="P398" s="224">
        <f>O398*H398</f>
        <v>0</v>
      </c>
      <c r="Q398" s="224">
        <v>0</v>
      </c>
      <c r="R398" s="224">
        <f>Q398*H398</f>
        <v>0</v>
      </c>
      <c r="S398" s="224">
        <v>0</v>
      </c>
      <c r="T398" s="225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26" t="s">
        <v>262</v>
      </c>
      <c r="AT398" s="226" t="s">
        <v>153</v>
      </c>
      <c r="AU398" s="226" t="s">
        <v>85</v>
      </c>
      <c r="AY398" s="20" t="s">
        <v>151</v>
      </c>
      <c r="BE398" s="227">
        <f>IF(N398="základní",J398,0)</f>
        <v>0</v>
      </c>
      <c r="BF398" s="227">
        <f>IF(N398="snížená",J398,0)</f>
        <v>0</v>
      </c>
      <c r="BG398" s="227">
        <f>IF(N398="zákl. přenesená",J398,0)</f>
        <v>0</v>
      </c>
      <c r="BH398" s="227">
        <f>IF(N398="sníž. přenesená",J398,0)</f>
        <v>0</v>
      </c>
      <c r="BI398" s="227">
        <f>IF(N398="nulová",J398,0)</f>
        <v>0</v>
      </c>
      <c r="BJ398" s="20" t="s">
        <v>83</v>
      </c>
      <c r="BK398" s="227">
        <f>ROUND(I398*H398,2)</f>
        <v>0</v>
      </c>
      <c r="BL398" s="20" t="s">
        <v>262</v>
      </c>
      <c r="BM398" s="226" t="s">
        <v>2828</v>
      </c>
    </row>
    <row r="399" s="2" customFormat="1">
      <c r="A399" s="41"/>
      <c r="B399" s="42"/>
      <c r="C399" s="43"/>
      <c r="D399" s="228" t="s">
        <v>160</v>
      </c>
      <c r="E399" s="43"/>
      <c r="F399" s="229" t="s">
        <v>2829</v>
      </c>
      <c r="G399" s="43"/>
      <c r="H399" s="43"/>
      <c r="I399" s="230"/>
      <c r="J399" s="43"/>
      <c r="K399" s="43"/>
      <c r="L399" s="47"/>
      <c r="M399" s="231"/>
      <c r="N399" s="232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160</v>
      </c>
      <c r="AU399" s="20" t="s">
        <v>85</v>
      </c>
    </row>
    <row r="400" s="13" customFormat="1">
      <c r="A400" s="13"/>
      <c r="B400" s="233"/>
      <c r="C400" s="234"/>
      <c r="D400" s="235" t="s">
        <v>173</v>
      </c>
      <c r="E400" s="236" t="s">
        <v>19</v>
      </c>
      <c r="F400" s="237" t="s">
        <v>2415</v>
      </c>
      <c r="G400" s="234"/>
      <c r="H400" s="238">
        <v>14.560000000000001</v>
      </c>
      <c r="I400" s="239"/>
      <c r="J400" s="234"/>
      <c r="K400" s="234"/>
      <c r="L400" s="240"/>
      <c r="M400" s="241"/>
      <c r="N400" s="242"/>
      <c r="O400" s="242"/>
      <c r="P400" s="242"/>
      <c r="Q400" s="242"/>
      <c r="R400" s="242"/>
      <c r="S400" s="242"/>
      <c r="T400" s="24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4" t="s">
        <v>173</v>
      </c>
      <c r="AU400" s="244" t="s">
        <v>85</v>
      </c>
      <c r="AV400" s="13" t="s">
        <v>85</v>
      </c>
      <c r="AW400" s="13" t="s">
        <v>36</v>
      </c>
      <c r="AX400" s="13" t="s">
        <v>83</v>
      </c>
      <c r="AY400" s="244" t="s">
        <v>151</v>
      </c>
    </row>
    <row r="401" s="2" customFormat="1" ht="16.5" customHeight="1">
      <c r="A401" s="41"/>
      <c r="B401" s="42"/>
      <c r="C401" s="267" t="s">
        <v>631</v>
      </c>
      <c r="D401" s="267" t="s">
        <v>363</v>
      </c>
      <c r="E401" s="268" t="s">
        <v>2830</v>
      </c>
      <c r="F401" s="269" t="s">
        <v>2831</v>
      </c>
      <c r="G401" s="270" t="s">
        <v>256</v>
      </c>
      <c r="H401" s="271">
        <v>16.015999999999998</v>
      </c>
      <c r="I401" s="272"/>
      <c r="J401" s="273">
        <f>ROUND(I401*H401,2)</f>
        <v>0</v>
      </c>
      <c r="K401" s="269" t="s">
        <v>157</v>
      </c>
      <c r="L401" s="274"/>
      <c r="M401" s="275" t="s">
        <v>19</v>
      </c>
      <c r="N401" s="276" t="s">
        <v>46</v>
      </c>
      <c r="O401" s="87"/>
      <c r="P401" s="224">
        <f>O401*H401</f>
        <v>0</v>
      </c>
      <c r="Q401" s="224">
        <v>0.0018</v>
      </c>
      <c r="R401" s="224">
        <f>Q401*H401</f>
        <v>0.028828799999999995</v>
      </c>
      <c r="S401" s="224">
        <v>0</v>
      </c>
      <c r="T401" s="225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26" t="s">
        <v>355</v>
      </c>
      <c r="AT401" s="226" t="s">
        <v>363</v>
      </c>
      <c r="AU401" s="226" t="s">
        <v>85</v>
      </c>
      <c r="AY401" s="20" t="s">
        <v>151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20" t="s">
        <v>83</v>
      </c>
      <c r="BK401" s="227">
        <f>ROUND(I401*H401,2)</f>
        <v>0</v>
      </c>
      <c r="BL401" s="20" t="s">
        <v>262</v>
      </c>
      <c r="BM401" s="226" t="s">
        <v>2832</v>
      </c>
    </row>
    <row r="402" s="13" customFormat="1">
      <c r="A402" s="13"/>
      <c r="B402" s="233"/>
      <c r="C402" s="234"/>
      <c r="D402" s="235" t="s">
        <v>173</v>
      </c>
      <c r="E402" s="236" t="s">
        <v>19</v>
      </c>
      <c r="F402" s="237" t="s">
        <v>2833</v>
      </c>
      <c r="G402" s="234"/>
      <c r="H402" s="238">
        <v>16.015999999999998</v>
      </c>
      <c r="I402" s="239"/>
      <c r="J402" s="234"/>
      <c r="K402" s="234"/>
      <c r="L402" s="240"/>
      <c r="M402" s="241"/>
      <c r="N402" s="242"/>
      <c r="O402" s="242"/>
      <c r="P402" s="242"/>
      <c r="Q402" s="242"/>
      <c r="R402" s="242"/>
      <c r="S402" s="242"/>
      <c r="T402" s="24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4" t="s">
        <v>173</v>
      </c>
      <c r="AU402" s="244" t="s">
        <v>85</v>
      </c>
      <c r="AV402" s="13" t="s">
        <v>85</v>
      </c>
      <c r="AW402" s="13" t="s">
        <v>36</v>
      </c>
      <c r="AX402" s="13" t="s">
        <v>83</v>
      </c>
      <c r="AY402" s="244" t="s">
        <v>151</v>
      </c>
    </row>
    <row r="403" s="2" customFormat="1" ht="44.25" customHeight="1">
      <c r="A403" s="41"/>
      <c r="B403" s="42"/>
      <c r="C403" s="215" t="s">
        <v>635</v>
      </c>
      <c r="D403" s="215" t="s">
        <v>153</v>
      </c>
      <c r="E403" s="216" t="s">
        <v>2834</v>
      </c>
      <c r="F403" s="217" t="s">
        <v>2835</v>
      </c>
      <c r="G403" s="218" t="s">
        <v>351</v>
      </c>
      <c r="H403" s="219">
        <v>0.031</v>
      </c>
      <c r="I403" s="220"/>
      <c r="J403" s="221">
        <f>ROUND(I403*H403,2)</f>
        <v>0</v>
      </c>
      <c r="K403" s="217" t="s">
        <v>157</v>
      </c>
      <c r="L403" s="47"/>
      <c r="M403" s="222" t="s">
        <v>19</v>
      </c>
      <c r="N403" s="223" t="s">
        <v>46</v>
      </c>
      <c r="O403" s="87"/>
      <c r="P403" s="224">
        <f>O403*H403</f>
        <v>0</v>
      </c>
      <c r="Q403" s="224">
        <v>0</v>
      </c>
      <c r="R403" s="224">
        <f>Q403*H403</f>
        <v>0</v>
      </c>
      <c r="S403" s="224">
        <v>0</v>
      </c>
      <c r="T403" s="225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26" t="s">
        <v>262</v>
      </c>
      <c r="AT403" s="226" t="s">
        <v>153</v>
      </c>
      <c r="AU403" s="226" t="s">
        <v>85</v>
      </c>
      <c r="AY403" s="20" t="s">
        <v>151</v>
      </c>
      <c r="BE403" s="227">
        <f>IF(N403="základní",J403,0)</f>
        <v>0</v>
      </c>
      <c r="BF403" s="227">
        <f>IF(N403="snížená",J403,0)</f>
        <v>0</v>
      </c>
      <c r="BG403" s="227">
        <f>IF(N403="zákl. přenesená",J403,0)</f>
        <v>0</v>
      </c>
      <c r="BH403" s="227">
        <f>IF(N403="sníž. přenesená",J403,0)</f>
        <v>0</v>
      </c>
      <c r="BI403" s="227">
        <f>IF(N403="nulová",J403,0)</f>
        <v>0</v>
      </c>
      <c r="BJ403" s="20" t="s">
        <v>83</v>
      </c>
      <c r="BK403" s="227">
        <f>ROUND(I403*H403,2)</f>
        <v>0</v>
      </c>
      <c r="BL403" s="20" t="s">
        <v>262</v>
      </c>
      <c r="BM403" s="226" t="s">
        <v>2836</v>
      </c>
    </row>
    <row r="404" s="2" customFormat="1">
      <c r="A404" s="41"/>
      <c r="B404" s="42"/>
      <c r="C404" s="43"/>
      <c r="D404" s="228" t="s">
        <v>160</v>
      </c>
      <c r="E404" s="43"/>
      <c r="F404" s="229" t="s">
        <v>2837</v>
      </c>
      <c r="G404" s="43"/>
      <c r="H404" s="43"/>
      <c r="I404" s="230"/>
      <c r="J404" s="43"/>
      <c r="K404" s="43"/>
      <c r="L404" s="47"/>
      <c r="M404" s="231"/>
      <c r="N404" s="232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20" t="s">
        <v>160</v>
      </c>
      <c r="AU404" s="20" t="s">
        <v>85</v>
      </c>
    </row>
    <row r="405" s="12" customFormat="1" ht="22.8" customHeight="1">
      <c r="A405" s="12"/>
      <c r="B405" s="199"/>
      <c r="C405" s="200"/>
      <c r="D405" s="201" t="s">
        <v>74</v>
      </c>
      <c r="E405" s="213" t="s">
        <v>2838</v>
      </c>
      <c r="F405" s="213" t="s">
        <v>2839</v>
      </c>
      <c r="G405" s="200"/>
      <c r="H405" s="200"/>
      <c r="I405" s="203"/>
      <c r="J405" s="214">
        <f>BK405</f>
        <v>0</v>
      </c>
      <c r="K405" s="200"/>
      <c r="L405" s="205"/>
      <c r="M405" s="206"/>
      <c r="N405" s="207"/>
      <c r="O405" s="207"/>
      <c r="P405" s="208">
        <f>SUM(P406:P412)</f>
        <v>0</v>
      </c>
      <c r="Q405" s="207"/>
      <c r="R405" s="208">
        <f>SUM(R406:R412)</f>
        <v>0.051800900000000004</v>
      </c>
      <c r="S405" s="207"/>
      <c r="T405" s="209">
        <f>SUM(T406:T412)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10" t="s">
        <v>85</v>
      </c>
      <c r="AT405" s="211" t="s">
        <v>74</v>
      </c>
      <c r="AU405" s="211" t="s">
        <v>83</v>
      </c>
      <c r="AY405" s="210" t="s">
        <v>151</v>
      </c>
      <c r="BK405" s="212">
        <f>SUM(BK406:BK412)</f>
        <v>0</v>
      </c>
    </row>
    <row r="406" s="2" customFormat="1" ht="37.8" customHeight="1">
      <c r="A406" s="41"/>
      <c r="B406" s="42"/>
      <c r="C406" s="215" t="s">
        <v>640</v>
      </c>
      <c r="D406" s="215" t="s">
        <v>153</v>
      </c>
      <c r="E406" s="216" t="s">
        <v>2840</v>
      </c>
      <c r="F406" s="217" t="s">
        <v>2841</v>
      </c>
      <c r="G406" s="218" t="s">
        <v>407</v>
      </c>
      <c r="H406" s="219">
        <v>1</v>
      </c>
      <c r="I406" s="220"/>
      <c r="J406" s="221">
        <f>ROUND(I406*H406,2)</f>
        <v>0</v>
      </c>
      <c r="K406" s="217" t="s">
        <v>157</v>
      </c>
      <c r="L406" s="47"/>
      <c r="M406" s="222" t="s">
        <v>19</v>
      </c>
      <c r="N406" s="223" t="s">
        <v>46</v>
      </c>
      <c r="O406" s="87"/>
      <c r="P406" s="224">
        <f>O406*H406</f>
        <v>0</v>
      </c>
      <c r="Q406" s="224">
        <v>0.00091790000000000003</v>
      </c>
      <c r="R406" s="224">
        <f>Q406*H406</f>
        <v>0.00091790000000000003</v>
      </c>
      <c r="S406" s="224">
        <v>0</v>
      </c>
      <c r="T406" s="225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26" t="s">
        <v>262</v>
      </c>
      <c r="AT406" s="226" t="s">
        <v>153</v>
      </c>
      <c r="AU406" s="226" t="s">
        <v>85</v>
      </c>
      <c r="AY406" s="20" t="s">
        <v>151</v>
      </c>
      <c r="BE406" s="227">
        <f>IF(N406="základní",J406,0)</f>
        <v>0</v>
      </c>
      <c r="BF406" s="227">
        <f>IF(N406="snížená",J406,0)</f>
        <v>0</v>
      </c>
      <c r="BG406" s="227">
        <f>IF(N406="zákl. přenesená",J406,0)</f>
        <v>0</v>
      </c>
      <c r="BH406" s="227">
        <f>IF(N406="sníž. přenesená",J406,0)</f>
        <v>0</v>
      </c>
      <c r="BI406" s="227">
        <f>IF(N406="nulová",J406,0)</f>
        <v>0</v>
      </c>
      <c r="BJ406" s="20" t="s">
        <v>83</v>
      </c>
      <c r="BK406" s="227">
        <f>ROUND(I406*H406,2)</f>
        <v>0</v>
      </c>
      <c r="BL406" s="20" t="s">
        <v>262</v>
      </c>
      <c r="BM406" s="226" t="s">
        <v>2842</v>
      </c>
    </row>
    <row r="407" s="2" customFormat="1">
      <c r="A407" s="41"/>
      <c r="B407" s="42"/>
      <c r="C407" s="43"/>
      <c r="D407" s="228" t="s">
        <v>160</v>
      </c>
      <c r="E407" s="43"/>
      <c r="F407" s="229" t="s">
        <v>2843</v>
      </c>
      <c r="G407" s="43"/>
      <c r="H407" s="43"/>
      <c r="I407" s="230"/>
      <c r="J407" s="43"/>
      <c r="K407" s="43"/>
      <c r="L407" s="47"/>
      <c r="M407" s="231"/>
      <c r="N407" s="232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160</v>
      </c>
      <c r="AU407" s="20" t="s">
        <v>85</v>
      </c>
    </row>
    <row r="408" s="13" customFormat="1">
      <c r="A408" s="13"/>
      <c r="B408" s="233"/>
      <c r="C408" s="234"/>
      <c r="D408" s="235" t="s">
        <v>173</v>
      </c>
      <c r="E408" s="236" t="s">
        <v>19</v>
      </c>
      <c r="F408" s="237" t="s">
        <v>83</v>
      </c>
      <c r="G408" s="234"/>
      <c r="H408" s="238">
        <v>1</v>
      </c>
      <c r="I408" s="239"/>
      <c r="J408" s="234"/>
      <c r="K408" s="234"/>
      <c r="L408" s="240"/>
      <c r="M408" s="241"/>
      <c r="N408" s="242"/>
      <c r="O408" s="242"/>
      <c r="P408" s="242"/>
      <c r="Q408" s="242"/>
      <c r="R408" s="242"/>
      <c r="S408" s="242"/>
      <c r="T408" s="24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4" t="s">
        <v>173</v>
      </c>
      <c r="AU408" s="244" t="s">
        <v>85</v>
      </c>
      <c r="AV408" s="13" t="s">
        <v>85</v>
      </c>
      <c r="AW408" s="13" t="s">
        <v>36</v>
      </c>
      <c r="AX408" s="13" t="s">
        <v>83</v>
      </c>
      <c r="AY408" s="244" t="s">
        <v>151</v>
      </c>
    </row>
    <row r="409" s="2" customFormat="1" ht="24.15" customHeight="1">
      <c r="A409" s="41"/>
      <c r="B409" s="42"/>
      <c r="C409" s="267" t="s">
        <v>644</v>
      </c>
      <c r="D409" s="267" t="s">
        <v>363</v>
      </c>
      <c r="E409" s="268" t="s">
        <v>2844</v>
      </c>
      <c r="F409" s="269" t="s">
        <v>2845</v>
      </c>
      <c r="G409" s="270" t="s">
        <v>256</v>
      </c>
      <c r="H409" s="271">
        <v>2.1000000000000001</v>
      </c>
      <c r="I409" s="272"/>
      <c r="J409" s="273">
        <f>ROUND(I409*H409,2)</f>
        <v>0</v>
      </c>
      <c r="K409" s="269" t="s">
        <v>157</v>
      </c>
      <c r="L409" s="274"/>
      <c r="M409" s="275" t="s">
        <v>19</v>
      </c>
      <c r="N409" s="276" t="s">
        <v>46</v>
      </c>
      <c r="O409" s="87"/>
      <c r="P409" s="224">
        <f>O409*H409</f>
        <v>0</v>
      </c>
      <c r="Q409" s="224">
        <v>0.024230000000000002</v>
      </c>
      <c r="R409" s="224">
        <f>Q409*H409</f>
        <v>0.050883000000000005</v>
      </c>
      <c r="S409" s="224">
        <v>0</v>
      </c>
      <c r="T409" s="225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26" t="s">
        <v>355</v>
      </c>
      <c r="AT409" s="226" t="s">
        <v>363</v>
      </c>
      <c r="AU409" s="226" t="s">
        <v>85</v>
      </c>
      <c r="AY409" s="20" t="s">
        <v>151</v>
      </c>
      <c r="BE409" s="227">
        <f>IF(N409="základní",J409,0)</f>
        <v>0</v>
      </c>
      <c r="BF409" s="227">
        <f>IF(N409="snížená",J409,0)</f>
        <v>0</v>
      </c>
      <c r="BG409" s="227">
        <f>IF(N409="zákl. přenesená",J409,0)</f>
        <v>0</v>
      </c>
      <c r="BH409" s="227">
        <f>IF(N409="sníž. přenesená",J409,0)</f>
        <v>0</v>
      </c>
      <c r="BI409" s="227">
        <f>IF(N409="nulová",J409,0)</f>
        <v>0</v>
      </c>
      <c r="BJ409" s="20" t="s">
        <v>83</v>
      </c>
      <c r="BK409" s="227">
        <f>ROUND(I409*H409,2)</f>
        <v>0</v>
      </c>
      <c r="BL409" s="20" t="s">
        <v>262</v>
      </c>
      <c r="BM409" s="226" t="s">
        <v>2846</v>
      </c>
    </row>
    <row r="410" s="13" customFormat="1">
      <c r="A410" s="13"/>
      <c r="B410" s="233"/>
      <c r="C410" s="234"/>
      <c r="D410" s="235" t="s">
        <v>173</v>
      </c>
      <c r="E410" s="236" t="s">
        <v>19</v>
      </c>
      <c r="F410" s="237" t="s">
        <v>2847</v>
      </c>
      <c r="G410" s="234"/>
      <c r="H410" s="238">
        <v>2.1000000000000001</v>
      </c>
      <c r="I410" s="239"/>
      <c r="J410" s="234"/>
      <c r="K410" s="234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173</v>
      </c>
      <c r="AU410" s="244" t="s">
        <v>85</v>
      </c>
      <c r="AV410" s="13" t="s">
        <v>85</v>
      </c>
      <c r="AW410" s="13" t="s">
        <v>36</v>
      </c>
      <c r="AX410" s="13" t="s">
        <v>83</v>
      </c>
      <c r="AY410" s="244" t="s">
        <v>151</v>
      </c>
    </row>
    <row r="411" s="2" customFormat="1" ht="44.25" customHeight="1">
      <c r="A411" s="41"/>
      <c r="B411" s="42"/>
      <c r="C411" s="215" t="s">
        <v>648</v>
      </c>
      <c r="D411" s="215" t="s">
        <v>153</v>
      </c>
      <c r="E411" s="216" t="s">
        <v>2848</v>
      </c>
      <c r="F411" s="217" t="s">
        <v>2849</v>
      </c>
      <c r="G411" s="218" t="s">
        <v>351</v>
      </c>
      <c r="H411" s="219">
        <v>0.051999999999999998</v>
      </c>
      <c r="I411" s="220"/>
      <c r="J411" s="221">
        <f>ROUND(I411*H411,2)</f>
        <v>0</v>
      </c>
      <c r="K411" s="217" t="s">
        <v>157</v>
      </c>
      <c r="L411" s="47"/>
      <c r="M411" s="222" t="s">
        <v>19</v>
      </c>
      <c r="N411" s="223" t="s">
        <v>46</v>
      </c>
      <c r="O411" s="87"/>
      <c r="P411" s="224">
        <f>O411*H411</f>
        <v>0</v>
      </c>
      <c r="Q411" s="224">
        <v>0</v>
      </c>
      <c r="R411" s="224">
        <f>Q411*H411</f>
        <v>0</v>
      </c>
      <c r="S411" s="224">
        <v>0</v>
      </c>
      <c r="T411" s="225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26" t="s">
        <v>262</v>
      </c>
      <c r="AT411" s="226" t="s">
        <v>153</v>
      </c>
      <c r="AU411" s="226" t="s">
        <v>85</v>
      </c>
      <c r="AY411" s="20" t="s">
        <v>151</v>
      </c>
      <c r="BE411" s="227">
        <f>IF(N411="základní",J411,0)</f>
        <v>0</v>
      </c>
      <c r="BF411" s="227">
        <f>IF(N411="snížená",J411,0)</f>
        <v>0</v>
      </c>
      <c r="BG411" s="227">
        <f>IF(N411="zákl. přenesená",J411,0)</f>
        <v>0</v>
      </c>
      <c r="BH411" s="227">
        <f>IF(N411="sníž. přenesená",J411,0)</f>
        <v>0</v>
      </c>
      <c r="BI411" s="227">
        <f>IF(N411="nulová",J411,0)</f>
        <v>0</v>
      </c>
      <c r="BJ411" s="20" t="s">
        <v>83</v>
      </c>
      <c r="BK411" s="227">
        <f>ROUND(I411*H411,2)</f>
        <v>0</v>
      </c>
      <c r="BL411" s="20" t="s">
        <v>262</v>
      </c>
      <c r="BM411" s="226" t="s">
        <v>2850</v>
      </c>
    </row>
    <row r="412" s="2" customFormat="1">
      <c r="A412" s="41"/>
      <c r="B412" s="42"/>
      <c r="C412" s="43"/>
      <c r="D412" s="228" t="s">
        <v>160</v>
      </c>
      <c r="E412" s="43"/>
      <c r="F412" s="229" t="s">
        <v>2851</v>
      </c>
      <c r="G412" s="43"/>
      <c r="H412" s="43"/>
      <c r="I412" s="230"/>
      <c r="J412" s="43"/>
      <c r="K412" s="43"/>
      <c r="L412" s="47"/>
      <c r="M412" s="231"/>
      <c r="N412" s="232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160</v>
      </c>
      <c r="AU412" s="20" t="s">
        <v>85</v>
      </c>
    </row>
    <row r="413" s="12" customFormat="1" ht="22.8" customHeight="1">
      <c r="A413" s="12"/>
      <c r="B413" s="199"/>
      <c r="C413" s="200"/>
      <c r="D413" s="201" t="s">
        <v>74</v>
      </c>
      <c r="E413" s="213" t="s">
        <v>801</v>
      </c>
      <c r="F413" s="213" t="s">
        <v>802</v>
      </c>
      <c r="G413" s="200"/>
      <c r="H413" s="200"/>
      <c r="I413" s="203"/>
      <c r="J413" s="214">
        <f>BK413</f>
        <v>0</v>
      </c>
      <c r="K413" s="200"/>
      <c r="L413" s="205"/>
      <c r="M413" s="206"/>
      <c r="N413" s="207"/>
      <c r="O413" s="207"/>
      <c r="P413" s="208">
        <f>SUM(P414:P424)</f>
        <v>0</v>
      </c>
      <c r="Q413" s="207"/>
      <c r="R413" s="208">
        <f>SUM(R414:R424)</f>
        <v>0.032976100000000001</v>
      </c>
      <c r="S413" s="207"/>
      <c r="T413" s="209">
        <f>SUM(T414:T424)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10" t="s">
        <v>85</v>
      </c>
      <c r="AT413" s="211" t="s">
        <v>74</v>
      </c>
      <c r="AU413" s="211" t="s">
        <v>83</v>
      </c>
      <c r="AY413" s="210" t="s">
        <v>151</v>
      </c>
      <c r="BK413" s="212">
        <f>SUM(BK414:BK424)</f>
        <v>0</v>
      </c>
    </row>
    <row r="414" s="2" customFormat="1" ht="16.5" customHeight="1">
      <c r="A414" s="41"/>
      <c r="B414" s="42"/>
      <c r="C414" s="215" t="s">
        <v>653</v>
      </c>
      <c r="D414" s="215" t="s">
        <v>153</v>
      </c>
      <c r="E414" s="216" t="s">
        <v>2852</v>
      </c>
      <c r="F414" s="217" t="s">
        <v>2853</v>
      </c>
      <c r="G414" s="218" t="s">
        <v>256</v>
      </c>
      <c r="H414" s="219">
        <v>3.1499999999999999</v>
      </c>
      <c r="I414" s="220"/>
      <c r="J414" s="221">
        <f>ROUND(I414*H414,2)</f>
        <v>0</v>
      </c>
      <c r="K414" s="217" t="s">
        <v>157</v>
      </c>
      <c r="L414" s="47"/>
      <c r="M414" s="222" t="s">
        <v>19</v>
      </c>
      <c r="N414" s="223" t="s">
        <v>46</v>
      </c>
      <c r="O414" s="87"/>
      <c r="P414" s="224">
        <f>O414*H414</f>
        <v>0</v>
      </c>
      <c r="Q414" s="224">
        <v>9.3999999999999994E-05</v>
      </c>
      <c r="R414" s="224">
        <f>Q414*H414</f>
        <v>0.00029609999999999999</v>
      </c>
      <c r="S414" s="224">
        <v>0</v>
      </c>
      <c r="T414" s="225">
        <f>S414*H414</f>
        <v>0</v>
      </c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R414" s="226" t="s">
        <v>262</v>
      </c>
      <c r="AT414" s="226" t="s">
        <v>153</v>
      </c>
      <c r="AU414" s="226" t="s">
        <v>85</v>
      </c>
      <c r="AY414" s="20" t="s">
        <v>151</v>
      </c>
      <c r="BE414" s="227">
        <f>IF(N414="základní",J414,0)</f>
        <v>0</v>
      </c>
      <c r="BF414" s="227">
        <f>IF(N414="snížená",J414,0)</f>
        <v>0</v>
      </c>
      <c r="BG414" s="227">
        <f>IF(N414="zákl. přenesená",J414,0)</f>
        <v>0</v>
      </c>
      <c r="BH414" s="227">
        <f>IF(N414="sníž. přenesená",J414,0)</f>
        <v>0</v>
      </c>
      <c r="BI414" s="227">
        <f>IF(N414="nulová",J414,0)</f>
        <v>0</v>
      </c>
      <c r="BJ414" s="20" t="s">
        <v>83</v>
      </c>
      <c r="BK414" s="227">
        <f>ROUND(I414*H414,2)</f>
        <v>0</v>
      </c>
      <c r="BL414" s="20" t="s">
        <v>262</v>
      </c>
      <c r="BM414" s="226" t="s">
        <v>2854</v>
      </c>
    </row>
    <row r="415" s="2" customFormat="1">
      <c r="A415" s="41"/>
      <c r="B415" s="42"/>
      <c r="C415" s="43"/>
      <c r="D415" s="228" t="s">
        <v>160</v>
      </c>
      <c r="E415" s="43"/>
      <c r="F415" s="229" t="s">
        <v>2855</v>
      </c>
      <c r="G415" s="43"/>
      <c r="H415" s="43"/>
      <c r="I415" s="230"/>
      <c r="J415" s="43"/>
      <c r="K415" s="43"/>
      <c r="L415" s="47"/>
      <c r="M415" s="231"/>
      <c r="N415" s="232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20" t="s">
        <v>160</v>
      </c>
      <c r="AU415" s="20" t="s">
        <v>85</v>
      </c>
    </row>
    <row r="416" s="13" customFormat="1">
      <c r="A416" s="13"/>
      <c r="B416" s="233"/>
      <c r="C416" s="234"/>
      <c r="D416" s="235" t="s">
        <v>173</v>
      </c>
      <c r="E416" s="236" t="s">
        <v>19</v>
      </c>
      <c r="F416" s="237" t="s">
        <v>2856</v>
      </c>
      <c r="G416" s="234"/>
      <c r="H416" s="238">
        <v>3.1499999999999999</v>
      </c>
      <c r="I416" s="239"/>
      <c r="J416" s="234"/>
      <c r="K416" s="234"/>
      <c r="L416" s="240"/>
      <c r="M416" s="241"/>
      <c r="N416" s="242"/>
      <c r="O416" s="242"/>
      <c r="P416" s="242"/>
      <c r="Q416" s="242"/>
      <c r="R416" s="242"/>
      <c r="S416" s="242"/>
      <c r="T416" s="24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4" t="s">
        <v>173</v>
      </c>
      <c r="AU416" s="244" t="s">
        <v>85</v>
      </c>
      <c r="AV416" s="13" t="s">
        <v>85</v>
      </c>
      <c r="AW416" s="13" t="s">
        <v>36</v>
      </c>
      <c r="AX416" s="13" t="s">
        <v>83</v>
      </c>
      <c r="AY416" s="244" t="s">
        <v>151</v>
      </c>
    </row>
    <row r="417" s="2" customFormat="1" ht="16.5" customHeight="1">
      <c r="A417" s="41"/>
      <c r="B417" s="42"/>
      <c r="C417" s="267" t="s">
        <v>657</v>
      </c>
      <c r="D417" s="267" t="s">
        <v>363</v>
      </c>
      <c r="E417" s="268" t="s">
        <v>2857</v>
      </c>
      <c r="F417" s="269" t="s">
        <v>2858</v>
      </c>
      <c r="G417" s="270" t="s">
        <v>256</v>
      </c>
      <c r="H417" s="271">
        <v>3.1499999999999999</v>
      </c>
      <c r="I417" s="272"/>
      <c r="J417" s="273">
        <f>ROUND(I417*H417,2)</f>
        <v>0</v>
      </c>
      <c r="K417" s="269" t="s">
        <v>157</v>
      </c>
      <c r="L417" s="274"/>
      <c r="M417" s="275" t="s">
        <v>19</v>
      </c>
      <c r="N417" s="276" t="s">
        <v>46</v>
      </c>
      <c r="O417" s="87"/>
      <c r="P417" s="224">
        <f>O417*H417</f>
        <v>0</v>
      </c>
      <c r="Q417" s="224">
        <v>0.01</v>
      </c>
      <c r="R417" s="224">
        <f>Q417*H417</f>
        <v>0.0315</v>
      </c>
      <c r="S417" s="224">
        <v>0</v>
      </c>
      <c r="T417" s="225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26" t="s">
        <v>355</v>
      </c>
      <c r="AT417" s="226" t="s">
        <v>363</v>
      </c>
      <c r="AU417" s="226" t="s">
        <v>85</v>
      </c>
      <c r="AY417" s="20" t="s">
        <v>151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20" t="s">
        <v>83</v>
      </c>
      <c r="BK417" s="227">
        <f>ROUND(I417*H417,2)</f>
        <v>0</v>
      </c>
      <c r="BL417" s="20" t="s">
        <v>262</v>
      </c>
      <c r="BM417" s="226" t="s">
        <v>2859</v>
      </c>
    </row>
    <row r="418" s="13" customFormat="1">
      <c r="A418" s="13"/>
      <c r="B418" s="233"/>
      <c r="C418" s="234"/>
      <c r="D418" s="235" t="s">
        <v>173</v>
      </c>
      <c r="E418" s="236" t="s">
        <v>19</v>
      </c>
      <c r="F418" s="237" t="s">
        <v>2856</v>
      </c>
      <c r="G418" s="234"/>
      <c r="H418" s="238">
        <v>3.1499999999999999</v>
      </c>
      <c r="I418" s="239"/>
      <c r="J418" s="234"/>
      <c r="K418" s="234"/>
      <c r="L418" s="240"/>
      <c r="M418" s="241"/>
      <c r="N418" s="242"/>
      <c r="O418" s="242"/>
      <c r="P418" s="242"/>
      <c r="Q418" s="242"/>
      <c r="R418" s="242"/>
      <c r="S418" s="242"/>
      <c r="T418" s="24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4" t="s">
        <v>173</v>
      </c>
      <c r="AU418" s="244" t="s">
        <v>85</v>
      </c>
      <c r="AV418" s="13" t="s">
        <v>85</v>
      </c>
      <c r="AW418" s="13" t="s">
        <v>36</v>
      </c>
      <c r="AX418" s="13" t="s">
        <v>83</v>
      </c>
      <c r="AY418" s="244" t="s">
        <v>151</v>
      </c>
    </row>
    <row r="419" s="2" customFormat="1" ht="24.15" customHeight="1">
      <c r="A419" s="41"/>
      <c r="B419" s="42"/>
      <c r="C419" s="215" t="s">
        <v>661</v>
      </c>
      <c r="D419" s="215" t="s">
        <v>153</v>
      </c>
      <c r="E419" s="216" t="s">
        <v>2860</v>
      </c>
      <c r="F419" s="217" t="s">
        <v>2861</v>
      </c>
      <c r="G419" s="218" t="s">
        <v>407</v>
      </c>
      <c r="H419" s="219">
        <v>2</v>
      </c>
      <c r="I419" s="220"/>
      <c r="J419" s="221">
        <f>ROUND(I419*H419,2)</f>
        <v>0</v>
      </c>
      <c r="K419" s="217" t="s">
        <v>157</v>
      </c>
      <c r="L419" s="47"/>
      <c r="M419" s="222" t="s">
        <v>19</v>
      </c>
      <c r="N419" s="223" t="s">
        <v>46</v>
      </c>
      <c r="O419" s="87"/>
      <c r="P419" s="224">
        <f>O419*H419</f>
        <v>0</v>
      </c>
      <c r="Q419" s="224">
        <v>0</v>
      </c>
      <c r="R419" s="224">
        <f>Q419*H419</f>
        <v>0</v>
      </c>
      <c r="S419" s="224">
        <v>0</v>
      </c>
      <c r="T419" s="225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26" t="s">
        <v>262</v>
      </c>
      <c r="AT419" s="226" t="s">
        <v>153</v>
      </c>
      <c r="AU419" s="226" t="s">
        <v>85</v>
      </c>
      <c r="AY419" s="20" t="s">
        <v>151</v>
      </c>
      <c r="BE419" s="227">
        <f>IF(N419="základní",J419,0)</f>
        <v>0</v>
      </c>
      <c r="BF419" s="227">
        <f>IF(N419="snížená",J419,0)</f>
        <v>0</v>
      </c>
      <c r="BG419" s="227">
        <f>IF(N419="zákl. přenesená",J419,0)</f>
        <v>0</v>
      </c>
      <c r="BH419" s="227">
        <f>IF(N419="sníž. přenesená",J419,0)</f>
        <v>0</v>
      </c>
      <c r="BI419" s="227">
        <f>IF(N419="nulová",J419,0)</f>
        <v>0</v>
      </c>
      <c r="BJ419" s="20" t="s">
        <v>83</v>
      </c>
      <c r="BK419" s="227">
        <f>ROUND(I419*H419,2)</f>
        <v>0</v>
      </c>
      <c r="BL419" s="20" t="s">
        <v>262</v>
      </c>
      <c r="BM419" s="226" t="s">
        <v>2862</v>
      </c>
    </row>
    <row r="420" s="2" customFormat="1">
      <c r="A420" s="41"/>
      <c r="B420" s="42"/>
      <c r="C420" s="43"/>
      <c r="D420" s="228" t="s">
        <v>160</v>
      </c>
      <c r="E420" s="43"/>
      <c r="F420" s="229" t="s">
        <v>2863</v>
      </c>
      <c r="G420" s="43"/>
      <c r="H420" s="43"/>
      <c r="I420" s="230"/>
      <c r="J420" s="43"/>
      <c r="K420" s="43"/>
      <c r="L420" s="47"/>
      <c r="M420" s="231"/>
      <c r="N420" s="232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160</v>
      </c>
      <c r="AU420" s="20" t="s">
        <v>85</v>
      </c>
    </row>
    <row r="421" s="13" customFormat="1">
      <c r="A421" s="13"/>
      <c r="B421" s="233"/>
      <c r="C421" s="234"/>
      <c r="D421" s="235" t="s">
        <v>173</v>
      </c>
      <c r="E421" s="236" t="s">
        <v>19</v>
      </c>
      <c r="F421" s="237" t="s">
        <v>2864</v>
      </c>
      <c r="G421" s="234"/>
      <c r="H421" s="238">
        <v>2</v>
      </c>
      <c r="I421" s="239"/>
      <c r="J421" s="234"/>
      <c r="K421" s="234"/>
      <c r="L421" s="240"/>
      <c r="M421" s="241"/>
      <c r="N421" s="242"/>
      <c r="O421" s="242"/>
      <c r="P421" s="242"/>
      <c r="Q421" s="242"/>
      <c r="R421" s="242"/>
      <c r="S421" s="242"/>
      <c r="T421" s="24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4" t="s">
        <v>173</v>
      </c>
      <c r="AU421" s="244" t="s">
        <v>85</v>
      </c>
      <c r="AV421" s="13" t="s">
        <v>85</v>
      </c>
      <c r="AW421" s="13" t="s">
        <v>36</v>
      </c>
      <c r="AX421" s="13" t="s">
        <v>83</v>
      </c>
      <c r="AY421" s="244" t="s">
        <v>151</v>
      </c>
    </row>
    <row r="422" s="2" customFormat="1" ht="16.5" customHeight="1">
      <c r="A422" s="41"/>
      <c r="B422" s="42"/>
      <c r="C422" s="267" t="s">
        <v>666</v>
      </c>
      <c r="D422" s="267" t="s">
        <v>363</v>
      </c>
      <c r="E422" s="268" t="s">
        <v>2865</v>
      </c>
      <c r="F422" s="269" t="s">
        <v>2866</v>
      </c>
      <c r="G422" s="270" t="s">
        <v>407</v>
      </c>
      <c r="H422" s="271">
        <v>2</v>
      </c>
      <c r="I422" s="272"/>
      <c r="J422" s="273">
        <f>ROUND(I422*H422,2)</f>
        <v>0</v>
      </c>
      <c r="K422" s="269" t="s">
        <v>157</v>
      </c>
      <c r="L422" s="274"/>
      <c r="M422" s="275" t="s">
        <v>19</v>
      </c>
      <c r="N422" s="276" t="s">
        <v>46</v>
      </c>
      <c r="O422" s="87"/>
      <c r="P422" s="224">
        <f>O422*H422</f>
        <v>0</v>
      </c>
      <c r="Q422" s="224">
        <v>0.00059000000000000003</v>
      </c>
      <c r="R422" s="224">
        <f>Q422*H422</f>
        <v>0.0011800000000000001</v>
      </c>
      <c r="S422" s="224">
        <v>0</v>
      </c>
      <c r="T422" s="225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26" t="s">
        <v>355</v>
      </c>
      <c r="AT422" s="226" t="s">
        <v>363</v>
      </c>
      <c r="AU422" s="226" t="s">
        <v>85</v>
      </c>
      <c r="AY422" s="20" t="s">
        <v>151</v>
      </c>
      <c r="BE422" s="227">
        <f>IF(N422="základní",J422,0)</f>
        <v>0</v>
      </c>
      <c r="BF422" s="227">
        <f>IF(N422="snížená",J422,0)</f>
        <v>0</v>
      </c>
      <c r="BG422" s="227">
        <f>IF(N422="zákl. přenesená",J422,0)</f>
        <v>0</v>
      </c>
      <c r="BH422" s="227">
        <f>IF(N422="sníž. přenesená",J422,0)</f>
        <v>0</v>
      </c>
      <c r="BI422" s="227">
        <f>IF(N422="nulová",J422,0)</f>
        <v>0</v>
      </c>
      <c r="BJ422" s="20" t="s">
        <v>83</v>
      </c>
      <c r="BK422" s="227">
        <f>ROUND(I422*H422,2)</f>
        <v>0</v>
      </c>
      <c r="BL422" s="20" t="s">
        <v>262</v>
      </c>
      <c r="BM422" s="226" t="s">
        <v>2867</v>
      </c>
    </row>
    <row r="423" s="2" customFormat="1" ht="44.25" customHeight="1">
      <c r="A423" s="41"/>
      <c r="B423" s="42"/>
      <c r="C423" s="215" t="s">
        <v>670</v>
      </c>
      <c r="D423" s="215" t="s">
        <v>153</v>
      </c>
      <c r="E423" s="216" t="s">
        <v>839</v>
      </c>
      <c r="F423" s="217" t="s">
        <v>840</v>
      </c>
      <c r="G423" s="218" t="s">
        <v>351</v>
      </c>
      <c r="H423" s="219">
        <v>0.033000000000000002</v>
      </c>
      <c r="I423" s="220"/>
      <c r="J423" s="221">
        <f>ROUND(I423*H423,2)</f>
        <v>0</v>
      </c>
      <c r="K423" s="217" t="s">
        <v>157</v>
      </c>
      <c r="L423" s="47"/>
      <c r="M423" s="222" t="s">
        <v>19</v>
      </c>
      <c r="N423" s="223" t="s">
        <v>46</v>
      </c>
      <c r="O423" s="87"/>
      <c r="P423" s="224">
        <f>O423*H423</f>
        <v>0</v>
      </c>
      <c r="Q423" s="224">
        <v>0</v>
      </c>
      <c r="R423" s="224">
        <f>Q423*H423</f>
        <v>0</v>
      </c>
      <c r="S423" s="224">
        <v>0</v>
      </c>
      <c r="T423" s="225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26" t="s">
        <v>262</v>
      </c>
      <c r="AT423" s="226" t="s">
        <v>153</v>
      </c>
      <c r="AU423" s="226" t="s">
        <v>85</v>
      </c>
      <c r="AY423" s="20" t="s">
        <v>151</v>
      </c>
      <c r="BE423" s="227">
        <f>IF(N423="základní",J423,0)</f>
        <v>0</v>
      </c>
      <c r="BF423" s="227">
        <f>IF(N423="snížená",J423,0)</f>
        <v>0</v>
      </c>
      <c r="BG423" s="227">
        <f>IF(N423="zákl. přenesená",J423,0)</f>
        <v>0</v>
      </c>
      <c r="BH423" s="227">
        <f>IF(N423="sníž. přenesená",J423,0)</f>
        <v>0</v>
      </c>
      <c r="BI423" s="227">
        <f>IF(N423="nulová",J423,0)</f>
        <v>0</v>
      </c>
      <c r="BJ423" s="20" t="s">
        <v>83</v>
      </c>
      <c r="BK423" s="227">
        <f>ROUND(I423*H423,2)</f>
        <v>0</v>
      </c>
      <c r="BL423" s="20" t="s">
        <v>262</v>
      </c>
      <c r="BM423" s="226" t="s">
        <v>2868</v>
      </c>
    </row>
    <row r="424" s="2" customFormat="1">
      <c r="A424" s="41"/>
      <c r="B424" s="42"/>
      <c r="C424" s="43"/>
      <c r="D424" s="228" t="s">
        <v>160</v>
      </c>
      <c r="E424" s="43"/>
      <c r="F424" s="229" t="s">
        <v>842</v>
      </c>
      <c r="G424" s="43"/>
      <c r="H424" s="43"/>
      <c r="I424" s="230"/>
      <c r="J424" s="43"/>
      <c r="K424" s="43"/>
      <c r="L424" s="47"/>
      <c r="M424" s="231"/>
      <c r="N424" s="232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160</v>
      </c>
      <c r="AU424" s="20" t="s">
        <v>85</v>
      </c>
    </row>
    <row r="425" s="12" customFormat="1" ht="22.8" customHeight="1">
      <c r="A425" s="12"/>
      <c r="B425" s="199"/>
      <c r="C425" s="200"/>
      <c r="D425" s="201" t="s">
        <v>74</v>
      </c>
      <c r="E425" s="213" t="s">
        <v>2869</v>
      </c>
      <c r="F425" s="213" t="s">
        <v>2870</v>
      </c>
      <c r="G425" s="200"/>
      <c r="H425" s="200"/>
      <c r="I425" s="203"/>
      <c r="J425" s="214">
        <f>BK425</f>
        <v>0</v>
      </c>
      <c r="K425" s="200"/>
      <c r="L425" s="205"/>
      <c r="M425" s="206"/>
      <c r="N425" s="207"/>
      <c r="O425" s="207"/>
      <c r="P425" s="208">
        <f>SUM(P426:P440)</f>
        <v>0</v>
      </c>
      <c r="Q425" s="207"/>
      <c r="R425" s="208">
        <f>SUM(R426:R440)</f>
        <v>0.090943999999999997</v>
      </c>
      <c r="S425" s="207"/>
      <c r="T425" s="209">
        <f>SUM(T426:T440)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10" t="s">
        <v>85</v>
      </c>
      <c r="AT425" s="211" t="s">
        <v>74</v>
      </c>
      <c r="AU425" s="211" t="s">
        <v>83</v>
      </c>
      <c r="AY425" s="210" t="s">
        <v>151</v>
      </c>
      <c r="BK425" s="212">
        <f>SUM(BK426:BK440)</f>
        <v>0</v>
      </c>
    </row>
    <row r="426" s="2" customFormat="1" ht="24.15" customHeight="1">
      <c r="A426" s="41"/>
      <c r="B426" s="42"/>
      <c r="C426" s="215" t="s">
        <v>675</v>
      </c>
      <c r="D426" s="215" t="s">
        <v>153</v>
      </c>
      <c r="E426" s="216" t="s">
        <v>2871</v>
      </c>
      <c r="F426" s="217" t="s">
        <v>2872</v>
      </c>
      <c r="G426" s="218" t="s">
        <v>256</v>
      </c>
      <c r="H426" s="219">
        <v>2.5</v>
      </c>
      <c r="I426" s="220"/>
      <c r="J426" s="221">
        <f>ROUND(I426*H426,2)</f>
        <v>0</v>
      </c>
      <c r="K426" s="217" t="s">
        <v>157</v>
      </c>
      <c r="L426" s="47"/>
      <c r="M426" s="222" t="s">
        <v>19</v>
      </c>
      <c r="N426" s="223" t="s">
        <v>46</v>
      </c>
      <c r="O426" s="87"/>
      <c r="P426" s="224">
        <f>O426*H426</f>
        <v>0</v>
      </c>
      <c r="Q426" s="224">
        <v>0.00029999999999999997</v>
      </c>
      <c r="R426" s="224">
        <f>Q426*H426</f>
        <v>0.00074999999999999991</v>
      </c>
      <c r="S426" s="224">
        <v>0</v>
      </c>
      <c r="T426" s="225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26" t="s">
        <v>262</v>
      </c>
      <c r="AT426" s="226" t="s">
        <v>153</v>
      </c>
      <c r="AU426" s="226" t="s">
        <v>85</v>
      </c>
      <c r="AY426" s="20" t="s">
        <v>151</v>
      </c>
      <c r="BE426" s="227">
        <f>IF(N426="základní",J426,0)</f>
        <v>0</v>
      </c>
      <c r="BF426" s="227">
        <f>IF(N426="snížená",J426,0)</f>
        <v>0</v>
      </c>
      <c r="BG426" s="227">
        <f>IF(N426="zákl. přenesená",J426,0)</f>
        <v>0</v>
      </c>
      <c r="BH426" s="227">
        <f>IF(N426="sníž. přenesená",J426,0)</f>
        <v>0</v>
      </c>
      <c r="BI426" s="227">
        <f>IF(N426="nulová",J426,0)</f>
        <v>0</v>
      </c>
      <c r="BJ426" s="20" t="s">
        <v>83</v>
      </c>
      <c r="BK426" s="227">
        <f>ROUND(I426*H426,2)</f>
        <v>0</v>
      </c>
      <c r="BL426" s="20" t="s">
        <v>262</v>
      </c>
      <c r="BM426" s="226" t="s">
        <v>2873</v>
      </c>
    </row>
    <row r="427" s="2" customFormat="1">
      <c r="A427" s="41"/>
      <c r="B427" s="42"/>
      <c r="C427" s="43"/>
      <c r="D427" s="228" t="s">
        <v>160</v>
      </c>
      <c r="E427" s="43"/>
      <c r="F427" s="229" t="s">
        <v>2874</v>
      </c>
      <c r="G427" s="43"/>
      <c r="H427" s="43"/>
      <c r="I427" s="230"/>
      <c r="J427" s="43"/>
      <c r="K427" s="43"/>
      <c r="L427" s="47"/>
      <c r="M427" s="231"/>
      <c r="N427" s="232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160</v>
      </c>
      <c r="AU427" s="20" t="s">
        <v>85</v>
      </c>
    </row>
    <row r="428" s="13" customFormat="1">
      <c r="A428" s="13"/>
      <c r="B428" s="233"/>
      <c r="C428" s="234"/>
      <c r="D428" s="235" t="s">
        <v>173</v>
      </c>
      <c r="E428" s="236" t="s">
        <v>19</v>
      </c>
      <c r="F428" s="237" t="s">
        <v>2418</v>
      </c>
      <c r="G428" s="234"/>
      <c r="H428" s="238">
        <v>2.5</v>
      </c>
      <c r="I428" s="239"/>
      <c r="J428" s="234"/>
      <c r="K428" s="234"/>
      <c r="L428" s="240"/>
      <c r="M428" s="241"/>
      <c r="N428" s="242"/>
      <c r="O428" s="242"/>
      <c r="P428" s="242"/>
      <c r="Q428" s="242"/>
      <c r="R428" s="242"/>
      <c r="S428" s="242"/>
      <c r="T428" s="24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4" t="s">
        <v>173</v>
      </c>
      <c r="AU428" s="244" t="s">
        <v>85</v>
      </c>
      <c r="AV428" s="13" t="s">
        <v>85</v>
      </c>
      <c r="AW428" s="13" t="s">
        <v>36</v>
      </c>
      <c r="AX428" s="13" t="s">
        <v>83</v>
      </c>
      <c r="AY428" s="244" t="s">
        <v>151</v>
      </c>
    </row>
    <row r="429" s="2" customFormat="1" ht="37.8" customHeight="1">
      <c r="A429" s="41"/>
      <c r="B429" s="42"/>
      <c r="C429" s="215" t="s">
        <v>680</v>
      </c>
      <c r="D429" s="215" t="s">
        <v>153</v>
      </c>
      <c r="E429" s="216" t="s">
        <v>2875</v>
      </c>
      <c r="F429" s="217" t="s">
        <v>2876</v>
      </c>
      <c r="G429" s="218" t="s">
        <v>170</v>
      </c>
      <c r="H429" s="219">
        <v>6</v>
      </c>
      <c r="I429" s="220"/>
      <c r="J429" s="221">
        <f>ROUND(I429*H429,2)</f>
        <v>0</v>
      </c>
      <c r="K429" s="217" t="s">
        <v>157</v>
      </c>
      <c r="L429" s="47"/>
      <c r="M429" s="222" t="s">
        <v>19</v>
      </c>
      <c r="N429" s="223" t="s">
        <v>46</v>
      </c>
      <c r="O429" s="87"/>
      <c r="P429" s="224">
        <f>O429*H429</f>
        <v>0</v>
      </c>
      <c r="Q429" s="224">
        <v>0.00058399999999999999</v>
      </c>
      <c r="R429" s="224">
        <f>Q429*H429</f>
        <v>0.0035040000000000002</v>
      </c>
      <c r="S429" s="224">
        <v>0</v>
      </c>
      <c r="T429" s="225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26" t="s">
        <v>262</v>
      </c>
      <c r="AT429" s="226" t="s">
        <v>153</v>
      </c>
      <c r="AU429" s="226" t="s">
        <v>85</v>
      </c>
      <c r="AY429" s="20" t="s">
        <v>151</v>
      </c>
      <c r="BE429" s="227">
        <f>IF(N429="základní",J429,0)</f>
        <v>0</v>
      </c>
      <c r="BF429" s="227">
        <f>IF(N429="snížená",J429,0)</f>
        <v>0</v>
      </c>
      <c r="BG429" s="227">
        <f>IF(N429="zákl. přenesená",J429,0)</f>
        <v>0</v>
      </c>
      <c r="BH429" s="227">
        <f>IF(N429="sníž. přenesená",J429,0)</f>
        <v>0</v>
      </c>
      <c r="BI429" s="227">
        <f>IF(N429="nulová",J429,0)</f>
        <v>0</v>
      </c>
      <c r="BJ429" s="20" t="s">
        <v>83</v>
      </c>
      <c r="BK429" s="227">
        <f>ROUND(I429*H429,2)</f>
        <v>0</v>
      </c>
      <c r="BL429" s="20" t="s">
        <v>262</v>
      </c>
      <c r="BM429" s="226" t="s">
        <v>2877</v>
      </c>
    </row>
    <row r="430" s="2" customFormat="1">
      <c r="A430" s="41"/>
      <c r="B430" s="42"/>
      <c r="C430" s="43"/>
      <c r="D430" s="228" t="s">
        <v>160</v>
      </c>
      <c r="E430" s="43"/>
      <c r="F430" s="229" t="s">
        <v>2878</v>
      </c>
      <c r="G430" s="43"/>
      <c r="H430" s="43"/>
      <c r="I430" s="230"/>
      <c r="J430" s="43"/>
      <c r="K430" s="43"/>
      <c r="L430" s="47"/>
      <c r="M430" s="231"/>
      <c r="N430" s="232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160</v>
      </c>
      <c r="AU430" s="20" t="s">
        <v>85</v>
      </c>
    </row>
    <row r="431" s="13" customFormat="1">
      <c r="A431" s="13"/>
      <c r="B431" s="233"/>
      <c r="C431" s="234"/>
      <c r="D431" s="235" t="s">
        <v>173</v>
      </c>
      <c r="E431" s="236" t="s">
        <v>19</v>
      </c>
      <c r="F431" s="237" t="s">
        <v>2879</v>
      </c>
      <c r="G431" s="234"/>
      <c r="H431" s="238">
        <v>6</v>
      </c>
      <c r="I431" s="239"/>
      <c r="J431" s="234"/>
      <c r="K431" s="234"/>
      <c r="L431" s="240"/>
      <c r="M431" s="241"/>
      <c r="N431" s="242"/>
      <c r="O431" s="242"/>
      <c r="P431" s="242"/>
      <c r="Q431" s="242"/>
      <c r="R431" s="242"/>
      <c r="S431" s="242"/>
      <c r="T431" s="24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4" t="s">
        <v>173</v>
      </c>
      <c r="AU431" s="244" t="s">
        <v>85</v>
      </c>
      <c r="AV431" s="13" t="s">
        <v>85</v>
      </c>
      <c r="AW431" s="13" t="s">
        <v>36</v>
      </c>
      <c r="AX431" s="13" t="s">
        <v>83</v>
      </c>
      <c r="AY431" s="244" t="s">
        <v>151</v>
      </c>
    </row>
    <row r="432" s="2" customFormat="1" ht="37.8" customHeight="1">
      <c r="A432" s="41"/>
      <c r="B432" s="42"/>
      <c r="C432" s="215" t="s">
        <v>684</v>
      </c>
      <c r="D432" s="215" t="s">
        <v>153</v>
      </c>
      <c r="E432" s="216" t="s">
        <v>2880</v>
      </c>
      <c r="F432" s="217" t="s">
        <v>2881</v>
      </c>
      <c r="G432" s="218" t="s">
        <v>256</v>
      </c>
      <c r="H432" s="219">
        <v>2.5</v>
      </c>
      <c r="I432" s="220"/>
      <c r="J432" s="221">
        <f>ROUND(I432*H432,2)</f>
        <v>0</v>
      </c>
      <c r="K432" s="217" t="s">
        <v>157</v>
      </c>
      <c r="L432" s="47"/>
      <c r="M432" s="222" t="s">
        <v>19</v>
      </c>
      <c r="N432" s="223" t="s">
        <v>46</v>
      </c>
      <c r="O432" s="87"/>
      <c r="P432" s="224">
        <f>O432*H432</f>
        <v>0</v>
      </c>
      <c r="Q432" s="224">
        <v>0.0051960000000000001</v>
      </c>
      <c r="R432" s="224">
        <f>Q432*H432</f>
        <v>0.01299</v>
      </c>
      <c r="S432" s="224">
        <v>0</v>
      </c>
      <c r="T432" s="225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26" t="s">
        <v>262</v>
      </c>
      <c r="AT432" s="226" t="s">
        <v>153</v>
      </c>
      <c r="AU432" s="226" t="s">
        <v>85</v>
      </c>
      <c r="AY432" s="20" t="s">
        <v>151</v>
      </c>
      <c r="BE432" s="227">
        <f>IF(N432="základní",J432,0)</f>
        <v>0</v>
      </c>
      <c r="BF432" s="227">
        <f>IF(N432="snížená",J432,0)</f>
        <v>0</v>
      </c>
      <c r="BG432" s="227">
        <f>IF(N432="zákl. přenesená",J432,0)</f>
        <v>0</v>
      </c>
      <c r="BH432" s="227">
        <f>IF(N432="sníž. přenesená",J432,0)</f>
        <v>0</v>
      </c>
      <c r="BI432" s="227">
        <f>IF(N432="nulová",J432,0)</f>
        <v>0</v>
      </c>
      <c r="BJ432" s="20" t="s">
        <v>83</v>
      </c>
      <c r="BK432" s="227">
        <f>ROUND(I432*H432,2)</f>
        <v>0</v>
      </c>
      <c r="BL432" s="20" t="s">
        <v>262</v>
      </c>
      <c r="BM432" s="226" t="s">
        <v>2882</v>
      </c>
    </row>
    <row r="433" s="2" customFormat="1">
      <c r="A433" s="41"/>
      <c r="B433" s="42"/>
      <c r="C433" s="43"/>
      <c r="D433" s="228" t="s">
        <v>160</v>
      </c>
      <c r="E433" s="43"/>
      <c r="F433" s="229" t="s">
        <v>2883</v>
      </c>
      <c r="G433" s="43"/>
      <c r="H433" s="43"/>
      <c r="I433" s="230"/>
      <c r="J433" s="43"/>
      <c r="K433" s="43"/>
      <c r="L433" s="47"/>
      <c r="M433" s="231"/>
      <c r="N433" s="232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T433" s="20" t="s">
        <v>160</v>
      </c>
      <c r="AU433" s="20" t="s">
        <v>85</v>
      </c>
    </row>
    <row r="434" s="13" customFormat="1">
      <c r="A434" s="13"/>
      <c r="B434" s="233"/>
      <c r="C434" s="234"/>
      <c r="D434" s="235" t="s">
        <v>173</v>
      </c>
      <c r="E434" s="236" t="s">
        <v>19</v>
      </c>
      <c r="F434" s="237" t="s">
        <v>2418</v>
      </c>
      <c r="G434" s="234"/>
      <c r="H434" s="238">
        <v>2.5</v>
      </c>
      <c r="I434" s="239"/>
      <c r="J434" s="234"/>
      <c r="K434" s="234"/>
      <c r="L434" s="240"/>
      <c r="M434" s="241"/>
      <c r="N434" s="242"/>
      <c r="O434" s="242"/>
      <c r="P434" s="242"/>
      <c r="Q434" s="242"/>
      <c r="R434" s="242"/>
      <c r="S434" s="242"/>
      <c r="T434" s="24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4" t="s">
        <v>173</v>
      </c>
      <c r="AU434" s="244" t="s">
        <v>85</v>
      </c>
      <c r="AV434" s="13" t="s">
        <v>85</v>
      </c>
      <c r="AW434" s="13" t="s">
        <v>36</v>
      </c>
      <c r="AX434" s="13" t="s">
        <v>83</v>
      </c>
      <c r="AY434" s="244" t="s">
        <v>151</v>
      </c>
    </row>
    <row r="435" s="2" customFormat="1" ht="37.8" customHeight="1">
      <c r="A435" s="41"/>
      <c r="B435" s="42"/>
      <c r="C435" s="267" t="s">
        <v>688</v>
      </c>
      <c r="D435" s="267" t="s">
        <v>363</v>
      </c>
      <c r="E435" s="268" t="s">
        <v>2884</v>
      </c>
      <c r="F435" s="269" t="s">
        <v>2885</v>
      </c>
      <c r="G435" s="270" t="s">
        <v>256</v>
      </c>
      <c r="H435" s="271">
        <v>3.3500000000000001</v>
      </c>
      <c r="I435" s="272"/>
      <c r="J435" s="273">
        <f>ROUND(I435*H435,2)</f>
        <v>0</v>
      </c>
      <c r="K435" s="269" t="s">
        <v>157</v>
      </c>
      <c r="L435" s="274"/>
      <c r="M435" s="275" t="s">
        <v>19</v>
      </c>
      <c r="N435" s="276" t="s">
        <v>46</v>
      </c>
      <c r="O435" s="87"/>
      <c r="P435" s="224">
        <f>O435*H435</f>
        <v>0</v>
      </c>
      <c r="Q435" s="224">
        <v>0.021999999999999999</v>
      </c>
      <c r="R435" s="224">
        <f>Q435*H435</f>
        <v>0.073700000000000002</v>
      </c>
      <c r="S435" s="224">
        <v>0</v>
      </c>
      <c r="T435" s="225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26" t="s">
        <v>355</v>
      </c>
      <c r="AT435" s="226" t="s">
        <v>363</v>
      </c>
      <c r="AU435" s="226" t="s">
        <v>85</v>
      </c>
      <c r="AY435" s="20" t="s">
        <v>151</v>
      </c>
      <c r="BE435" s="227">
        <f>IF(N435="základní",J435,0)</f>
        <v>0</v>
      </c>
      <c r="BF435" s="227">
        <f>IF(N435="snížená",J435,0)</f>
        <v>0</v>
      </c>
      <c r="BG435" s="227">
        <f>IF(N435="zákl. přenesená",J435,0)</f>
        <v>0</v>
      </c>
      <c r="BH435" s="227">
        <f>IF(N435="sníž. přenesená",J435,0)</f>
        <v>0</v>
      </c>
      <c r="BI435" s="227">
        <f>IF(N435="nulová",J435,0)</f>
        <v>0</v>
      </c>
      <c r="BJ435" s="20" t="s">
        <v>83</v>
      </c>
      <c r="BK435" s="227">
        <f>ROUND(I435*H435,2)</f>
        <v>0</v>
      </c>
      <c r="BL435" s="20" t="s">
        <v>262</v>
      </c>
      <c r="BM435" s="226" t="s">
        <v>2886</v>
      </c>
    </row>
    <row r="436" s="13" customFormat="1">
      <c r="A436" s="13"/>
      <c r="B436" s="233"/>
      <c r="C436" s="234"/>
      <c r="D436" s="235" t="s">
        <v>173</v>
      </c>
      <c r="E436" s="236" t="s">
        <v>19</v>
      </c>
      <c r="F436" s="237" t="s">
        <v>2887</v>
      </c>
      <c r="G436" s="234"/>
      <c r="H436" s="238">
        <v>2.75</v>
      </c>
      <c r="I436" s="239"/>
      <c r="J436" s="234"/>
      <c r="K436" s="234"/>
      <c r="L436" s="240"/>
      <c r="M436" s="241"/>
      <c r="N436" s="242"/>
      <c r="O436" s="242"/>
      <c r="P436" s="242"/>
      <c r="Q436" s="242"/>
      <c r="R436" s="242"/>
      <c r="S436" s="242"/>
      <c r="T436" s="24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4" t="s">
        <v>173</v>
      </c>
      <c r="AU436" s="244" t="s">
        <v>85</v>
      </c>
      <c r="AV436" s="13" t="s">
        <v>85</v>
      </c>
      <c r="AW436" s="13" t="s">
        <v>36</v>
      </c>
      <c r="AX436" s="13" t="s">
        <v>75</v>
      </c>
      <c r="AY436" s="244" t="s">
        <v>151</v>
      </c>
    </row>
    <row r="437" s="13" customFormat="1">
      <c r="A437" s="13"/>
      <c r="B437" s="233"/>
      <c r="C437" s="234"/>
      <c r="D437" s="235" t="s">
        <v>173</v>
      </c>
      <c r="E437" s="236" t="s">
        <v>19</v>
      </c>
      <c r="F437" s="237" t="s">
        <v>2888</v>
      </c>
      <c r="G437" s="234"/>
      <c r="H437" s="238">
        <v>0.59999999999999998</v>
      </c>
      <c r="I437" s="239"/>
      <c r="J437" s="234"/>
      <c r="K437" s="234"/>
      <c r="L437" s="240"/>
      <c r="M437" s="241"/>
      <c r="N437" s="242"/>
      <c r="O437" s="242"/>
      <c r="P437" s="242"/>
      <c r="Q437" s="242"/>
      <c r="R437" s="242"/>
      <c r="S437" s="242"/>
      <c r="T437" s="24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4" t="s">
        <v>173</v>
      </c>
      <c r="AU437" s="244" t="s">
        <v>85</v>
      </c>
      <c r="AV437" s="13" t="s">
        <v>85</v>
      </c>
      <c r="AW437" s="13" t="s">
        <v>36</v>
      </c>
      <c r="AX437" s="13" t="s">
        <v>75</v>
      </c>
      <c r="AY437" s="244" t="s">
        <v>151</v>
      </c>
    </row>
    <row r="438" s="15" customFormat="1">
      <c r="A438" s="15"/>
      <c r="B438" s="256"/>
      <c r="C438" s="257"/>
      <c r="D438" s="235" t="s">
        <v>173</v>
      </c>
      <c r="E438" s="258" t="s">
        <v>19</v>
      </c>
      <c r="F438" s="259" t="s">
        <v>2437</v>
      </c>
      <c r="G438" s="257"/>
      <c r="H438" s="260">
        <v>3.3500000000000001</v>
      </c>
      <c r="I438" s="261"/>
      <c r="J438" s="257"/>
      <c r="K438" s="257"/>
      <c r="L438" s="262"/>
      <c r="M438" s="263"/>
      <c r="N438" s="264"/>
      <c r="O438" s="264"/>
      <c r="P438" s="264"/>
      <c r="Q438" s="264"/>
      <c r="R438" s="264"/>
      <c r="S438" s="264"/>
      <c r="T438" s="265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66" t="s">
        <v>173</v>
      </c>
      <c r="AU438" s="266" t="s">
        <v>85</v>
      </c>
      <c r="AV438" s="15" t="s">
        <v>167</v>
      </c>
      <c r="AW438" s="15" t="s">
        <v>36</v>
      </c>
      <c r="AX438" s="15" t="s">
        <v>83</v>
      </c>
      <c r="AY438" s="266" t="s">
        <v>151</v>
      </c>
    </row>
    <row r="439" s="2" customFormat="1" ht="44.25" customHeight="1">
      <c r="A439" s="41"/>
      <c r="B439" s="42"/>
      <c r="C439" s="215" t="s">
        <v>693</v>
      </c>
      <c r="D439" s="215" t="s">
        <v>153</v>
      </c>
      <c r="E439" s="216" t="s">
        <v>2889</v>
      </c>
      <c r="F439" s="217" t="s">
        <v>2890</v>
      </c>
      <c r="G439" s="218" t="s">
        <v>351</v>
      </c>
      <c r="H439" s="219">
        <v>0.090999999999999998</v>
      </c>
      <c r="I439" s="220"/>
      <c r="J439" s="221">
        <f>ROUND(I439*H439,2)</f>
        <v>0</v>
      </c>
      <c r="K439" s="217" t="s">
        <v>157</v>
      </c>
      <c r="L439" s="47"/>
      <c r="M439" s="222" t="s">
        <v>19</v>
      </c>
      <c r="N439" s="223" t="s">
        <v>46</v>
      </c>
      <c r="O439" s="87"/>
      <c r="P439" s="224">
        <f>O439*H439</f>
        <v>0</v>
      </c>
      <c r="Q439" s="224">
        <v>0</v>
      </c>
      <c r="R439" s="224">
        <f>Q439*H439</f>
        <v>0</v>
      </c>
      <c r="S439" s="224">
        <v>0</v>
      </c>
      <c r="T439" s="225">
        <f>S439*H439</f>
        <v>0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26" t="s">
        <v>262</v>
      </c>
      <c r="AT439" s="226" t="s">
        <v>153</v>
      </c>
      <c r="AU439" s="226" t="s">
        <v>85</v>
      </c>
      <c r="AY439" s="20" t="s">
        <v>151</v>
      </c>
      <c r="BE439" s="227">
        <f>IF(N439="základní",J439,0)</f>
        <v>0</v>
      </c>
      <c r="BF439" s="227">
        <f>IF(N439="snížená",J439,0)</f>
        <v>0</v>
      </c>
      <c r="BG439" s="227">
        <f>IF(N439="zákl. přenesená",J439,0)</f>
        <v>0</v>
      </c>
      <c r="BH439" s="227">
        <f>IF(N439="sníž. přenesená",J439,0)</f>
        <v>0</v>
      </c>
      <c r="BI439" s="227">
        <f>IF(N439="nulová",J439,0)</f>
        <v>0</v>
      </c>
      <c r="BJ439" s="20" t="s">
        <v>83</v>
      </c>
      <c r="BK439" s="227">
        <f>ROUND(I439*H439,2)</f>
        <v>0</v>
      </c>
      <c r="BL439" s="20" t="s">
        <v>262</v>
      </c>
      <c r="BM439" s="226" t="s">
        <v>2891</v>
      </c>
    </row>
    <row r="440" s="2" customFormat="1">
      <c r="A440" s="41"/>
      <c r="B440" s="42"/>
      <c r="C440" s="43"/>
      <c r="D440" s="228" t="s">
        <v>160</v>
      </c>
      <c r="E440" s="43"/>
      <c r="F440" s="229" t="s">
        <v>2892</v>
      </c>
      <c r="G440" s="43"/>
      <c r="H440" s="43"/>
      <c r="I440" s="230"/>
      <c r="J440" s="43"/>
      <c r="K440" s="43"/>
      <c r="L440" s="47"/>
      <c r="M440" s="231"/>
      <c r="N440" s="232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160</v>
      </c>
      <c r="AU440" s="20" t="s">
        <v>85</v>
      </c>
    </row>
    <row r="441" s="12" customFormat="1" ht="22.8" customHeight="1">
      <c r="A441" s="12"/>
      <c r="B441" s="199"/>
      <c r="C441" s="200"/>
      <c r="D441" s="201" t="s">
        <v>74</v>
      </c>
      <c r="E441" s="213" t="s">
        <v>2893</v>
      </c>
      <c r="F441" s="213" t="s">
        <v>2894</v>
      </c>
      <c r="G441" s="200"/>
      <c r="H441" s="200"/>
      <c r="I441" s="203"/>
      <c r="J441" s="214">
        <f>BK441</f>
        <v>0</v>
      </c>
      <c r="K441" s="200"/>
      <c r="L441" s="205"/>
      <c r="M441" s="206"/>
      <c r="N441" s="207"/>
      <c r="O441" s="207"/>
      <c r="P441" s="208">
        <f>SUM(P442:P451)</f>
        <v>0</v>
      </c>
      <c r="Q441" s="207"/>
      <c r="R441" s="208">
        <f>SUM(R442:R451)</f>
        <v>0.0080144400000000011</v>
      </c>
      <c r="S441" s="207"/>
      <c r="T441" s="209">
        <f>SUM(T442:T451)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10" t="s">
        <v>85</v>
      </c>
      <c r="AT441" s="211" t="s">
        <v>74</v>
      </c>
      <c r="AU441" s="211" t="s">
        <v>83</v>
      </c>
      <c r="AY441" s="210" t="s">
        <v>151</v>
      </c>
      <c r="BK441" s="212">
        <f>SUM(BK442:BK451)</f>
        <v>0</v>
      </c>
    </row>
    <row r="442" s="2" customFormat="1" ht="33" customHeight="1">
      <c r="A442" s="41"/>
      <c r="B442" s="42"/>
      <c r="C442" s="215" t="s">
        <v>697</v>
      </c>
      <c r="D442" s="215" t="s">
        <v>153</v>
      </c>
      <c r="E442" s="216" t="s">
        <v>2895</v>
      </c>
      <c r="F442" s="217" t="s">
        <v>2896</v>
      </c>
      <c r="G442" s="218" t="s">
        <v>256</v>
      </c>
      <c r="H442" s="219">
        <v>16.449999999999999</v>
      </c>
      <c r="I442" s="220"/>
      <c r="J442" s="221">
        <f>ROUND(I442*H442,2)</f>
        <v>0</v>
      </c>
      <c r="K442" s="217" t="s">
        <v>157</v>
      </c>
      <c r="L442" s="47"/>
      <c r="M442" s="222" t="s">
        <v>19</v>
      </c>
      <c r="N442" s="223" t="s">
        <v>46</v>
      </c>
      <c r="O442" s="87"/>
      <c r="P442" s="224">
        <f>O442*H442</f>
        <v>0</v>
      </c>
      <c r="Q442" s="224">
        <v>0.00020120000000000001</v>
      </c>
      <c r="R442" s="224">
        <f>Q442*H442</f>
        <v>0.0033097400000000003</v>
      </c>
      <c r="S442" s="224">
        <v>0</v>
      </c>
      <c r="T442" s="225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26" t="s">
        <v>262</v>
      </c>
      <c r="AT442" s="226" t="s">
        <v>153</v>
      </c>
      <c r="AU442" s="226" t="s">
        <v>85</v>
      </c>
      <c r="AY442" s="20" t="s">
        <v>151</v>
      </c>
      <c r="BE442" s="227">
        <f>IF(N442="základní",J442,0)</f>
        <v>0</v>
      </c>
      <c r="BF442" s="227">
        <f>IF(N442="snížená",J442,0)</f>
        <v>0</v>
      </c>
      <c r="BG442" s="227">
        <f>IF(N442="zákl. přenesená",J442,0)</f>
        <v>0</v>
      </c>
      <c r="BH442" s="227">
        <f>IF(N442="sníž. přenesená",J442,0)</f>
        <v>0</v>
      </c>
      <c r="BI442" s="227">
        <f>IF(N442="nulová",J442,0)</f>
        <v>0</v>
      </c>
      <c r="BJ442" s="20" t="s">
        <v>83</v>
      </c>
      <c r="BK442" s="227">
        <f>ROUND(I442*H442,2)</f>
        <v>0</v>
      </c>
      <c r="BL442" s="20" t="s">
        <v>262</v>
      </c>
      <c r="BM442" s="226" t="s">
        <v>2897</v>
      </c>
    </row>
    <row r="443" s="2" customFormat="1">
      <c r="A443" s="41"/>
      <c r="B443" s="42"/>
      <c r="C443" s="43"/>
      <c r="D443" s="228" t="s">
        <v>160</v>
      </c>
      <c r="E443" s="43"/>
      <c r="F443" s="229" t="s">
        <v>2898</v>
      </c>
      <c r="G443" s="43"/>
      <c r="H443" s="43"/>
      <c r="I443" s="230"/>
      <c r="J443" s="43"/>
      <c r="K443" s="43"/>
      <c r="L443" s="47"/>
      <c r="M443" s="231"/>
      <c r="N443" s="232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160</v>
      </c>
      <c r="AU443" s="20" t="s">
        <v>85</v>
      </c>
    </row>
    <row r="444" s="13" customFormat="1">
      <c r="A444" s="13"/>
      <c r="B444" s="233"/>
      <c r="C444" s="234"/>
      <c r="D444" s="235" t="s">
        <v>173</v>
      </c>
      <c r="E444" s="236" t="s">
        <v>19</v>
      </c>
      <c r="F444" s="237" t="s">
        <v>2379</v>
      </c>
      <c r="G444" s="234"/>
      <c r="H444" s="238">
        <v>14.199999999999999</v>
      </c>
      <c r="I444" s="239"/>
      <c r="J444" s="234"/>
      <c r="K444" s="234"/>
      <c r="L444" s="240"/>
      <c r="M444" s="241"/>
      <c r="N444" s="242"/>
      <c r="O444" s="242"/>
      <c r="P444" s="242"/>
      <c r="Q444" s="242"/>
      <c r="R444" s="242"/>
      <c r="S444" s="242"/>
      <c r="T444" s="24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4" t="s">
        <v>173</v>
      </c>
      <c r="AU444" s="244" t="s">
        <v>85</v>
      </c>
      <c r="AV444" s="13" t="s">
        <v>85</v>
      </c>
      <c r="AW444" s="13" t="s">
        <v>36</v>
      </c>
      <c r="AX444" s="13" t="s">
        <v>75</v>
      </c>
      <c r="AY444" s="244" t="s">
        <v>151</v>
      </c>
    </row>
    <row r="445" s="13" customFormat="1">
      <c r="A445" s="13"/>
      <c r="B445" s="233"/>
      <c r="C445" s="234"/>
      <c r="D445" s="235" t="s">
        <v>173</v>
      </c>
      <c r="E445" s="236" t="s">
        <v>19</v>
      </c>
      <c r="F445" s="237" t="s">
        <v>2398</v>
      </c>
      <c r="G445" s="234"/>
      <c r="H445" s="238">
        <v>2.25</v>
      </c>
      <c r="I445" s="239"/>
      <c r="J445" s="234"/>
      <c r="K445" s="234"/>
      <c r="L445" s="240"/>
      <c r="M445" s="241"/>
      <c r="N445" s="242"/>
      <c r="O445" s="242"/>
      <c r="P445" s="242"/>
      <c r="Q445" s="242"/>
      <c r="R445" s="242"/>
      <c r="S445" s="242"/>
      <c r="T445" s="24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4" t="s">
        <v>173</v>
      </c>
      <c r="AU445" s="244" t="s">
        <v>85</v>
      </c>
      <c r="AV445" s="13" t="s">
        <v>85</v>
      </c>
      <c r="AW445" s="13" t="s">
        <v>36</v>
      </c>
      <c r="AX445" s="13" t="s">
        <v>75</v>
      </c>
      <c r="AY445" s="244" t="s">
        <v>151</v>
      </c>
    </row>
    <row r="446" s="15" customFormat="1">
      <c r="A446" s="15"/>
      <c r="B446" s="256"/>
      <c r="C446" s="257"/>
      <c r="D446" s="235" t="s">
        <v>173</v>
      </c>
      <c r="E446" s="258" t="s">
        <v>19</v>
      </c>
      <c r="F446" s="259" t="s">
        <v>2437</v>
      </c>
      <c r="G446" s="257"/>
      <c r="H446" s="260">
        <v>16.449999999999999</v>
      </c>
      <c r="I446" s="261"/>
      <c r="J446" s="257"/>
      <c r="K446" s="257"/>
      <c r="L446" s="262"/>
      <c r="M446" s="263"/>
      <c r="N446" s="264"/>
      <c r="O446" s="264"/>
      <c r="P446" s="264"/>
      <c r="Q446" s="264"/>
      <c r="R446" s="264"/>
      <c r="S446" s="264"/>
      <c r="T446" s="265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66" t="s">
        <v>173</v>
      </c>
      <c r="AU446" s="266" t="s">
        <v>85</v>
      </c>
      <c r="AV446" s="15" t="s">
        <v>167</v>
      </c>
      <c r="AW446" s="15" t="s">
        <v>36</v>
      </c>
      <c r="AX446" s="15" t="s">
        <v>83</v>
      </c>
      <c r="AY446" s="266" t="s">
        <v>151</v>
      </c>
    </row>
    <row r="447" s="2" customFormat="1" ht="37.8" customHeight="1">
      <c r="A447" s="41"/>
      <c r="B447" s="42"/>
      <c r="C447" s="215" t="s">
        <v>704</v>
      </c>
      <c r="D447" s="215" t="s">
        <v>153</v>
      </c>
      <c r="E447" s="216" t="s">
        <v>2899</v>
      </c>
      <c r="F447" s="217" t="s">
        <v>2900</v>
      </c>
      <c r="G447" s="218" t="s">
        <v>256</v>
      </c>
      <c r="H447" s="219">
        <v>16.449999999999999</v>
      </c>
      <c r="I447" s="220"/>
      <c r="J447" s="221">
        <f>ROUND(I447*H447,2)</f>
        <v>0</v>
      </c>
      <c r="K447" s="217" t="s">
        <v>157</v>
      </c>
      <c r="L447" s="47"/>
      <c r="M447" s="222" t="s">
        <v>19</v>
      </c>
      <c r="N447" s="223" t="s">
        <v>46</v>
      </c>
      <c r="O447" s="87"/>
      <c r="P447" s="224">
        <f>O447*H447</f>
        <v>0</v>
      </c>
      <c r="Q447" s="224">
        <v>0.00028600000000000001</v>
      </c>
      <c r="R447" s="224">
        <f>Q447*H447</f>
        <v>0.0047047</v>
      </c>
      <c r="S447" s="224">
        <v>0</v>
      </c>
      <c r="T447" s="225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26" t="s">
        <v>262</v>
      </c>
      <c r="AT447" s="226" t="s">
        <v>153</v>
      </c>
      <c r="AU447" s="226" t="s">
        <v>85</v>
      </c>
      <c r="AY447" s="20" t="s">
        <v>151</v>
      </c>
      <c r="BE447" s="227">
        <f>IF(N447="základní",J447,0)</f>
        <v>0</v>
      </c>
      <c r="BF447" s="227">
        <f>IF(N447="snížená",J447,0)</f>
        <v>0</v>
      </c>
      <c r="BG447" s="227">
        <f>IF(N447="zákl. přenesená",J447,0)</f>
        <v>0</v>
      </c>
      <c r="BH447" s="227">
        <f>IF(N447="sníž. přenesená",J447,0)</f>
        <v>0</v>
      </c>
      <c r="BI447" s="227">
        <f>IF(N447="nulová",J447,0)</f>
        <v>0</v>
      </c>
      <c r="BJ447" s="20" t="s">
        <v>83</v>
      </c>
      <c r="BK447" s="227">
        <f>ROUND(I447*H447,2)</f>
        <v>0</v>
      </c>
      <c r="BL447" s="20" t="s">
        <v>262</v>
      </c>
      <c r="BM447" s="226" t="s">
        <v>2901</v>
      </c>
    </row>
    <row r="448" s="2" customFormat="1">
      <c r="A448" s="41"/>
      <c r="B448" s="42"/>
      <c r="C448" s="43"/>
      <c r="D448" s="228" t="s">
        <v>160</v>
      </c>
      <c r="E448" s="43"/>
      <c r="F448" s="229" t="s">
        <v>2902</v>
      </c>
      <c r="G448" s="43"/>
      <c r="H448" s="43"/>
      <c r="I448" s="230"/>
      <c r="J448" s="43"/>
      <c r="K448" s="43"/>
      <c r="L448" s="47"/>
      <c r="M448" s="231"/>
      <c r="N448" s="232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160</v>
      </c>
      <c r="AU448" s="20" t="s">
        <v>85</v>
      </c>
    </row>
    <row r="449" s="13" customFormat="1">
      <c r="A449" s="13"/>
      <c r="B449" s="233"/>
      <c r="C449" s="234"/>
      <c r="D449" s="235" t="s">
        <v>173</v>
      </c>
      <c r="E449" s="236" t="s">
        <v>19</v>
      </c>
      <c r="F449" s="237" t="s">
        <v>2379</v>
      </c>
      <c r="G449" s="234"/>
      <c r="H449" s="238">
        <v>14.199999999999999</v>
      </c>
      <c r="I449" s="239"/>
      <c r="J449" s="234"/>
      <c r="K449" s="234"/>
      <c r="L449" s="240"/>
      <c r="M449" s="241"/>
      <c r="N449" s="242"/>
      <c r="O449" s="242"/>
      <c r="P449" s="242"/>
      <c r="Q449" s="242"/>
      <c r="R449" s="242"/>
      <c r="S449" s="242"/>
      <c r="T449" s="24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4" t="s">
        <v>173</v>
      </c>
      <c r="AU449" s="244" t="s">
        <v>85</v>
      </c>
      <c r="AV449" s="13" t="s">
        <v>85</v>
      </c>
      <c r="AW449" s="13" t="s">
        <v>36</v>
      </c>
      <c r="AX449" s="13" t="s">
        <v>75</v>
      </c>
      <c r="AY449" s="244" t="s">
        <v>151</v>
      </c>
    </row>
    <row r="450" s="13" customFormat="1">
      <c r="A450" s="13"/>
      <c r="B450" s="233"/>
      <c r="C450" s="234"/>
      <c r="D450" s="235" t="s">
        <v>173</v>
      </c>
      <c r="E450" s="236" t="s">
        <v>19</v>
      </c>
      <c r="F450" s="237" t="s">
        <v>2398</v>
      </c>
      <c r="G450" s="234"/>
      <c r="H450" s="238">
        <v>2.25</v>
      </c>
      <c r="I450" s="239"/>
      <c r="J450" s="234"/>
      <c r="K450" s="234"/>
      <c r="L450" s="240"/>
      <c r="M450" s="241"/>
      <c r="N450" s="242"/>
      <c r="O450" s="242"/>
      <c r="P450" s="242"/>
      <c r="Q450" s="242"/>
      <c r="R450" s="242"/>
      <c r="S450" s="242"/>
      <c r="T450" s="24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4" t="s">
        <v>173</v>
      </c>
      <c r="AU450" s="244" t="s">
        <v>85</v>
      </c>
      <c r="AV450" s="13" t="s">
        <v>85</v>
      </c>
      <c r="AW450" s="13" t="s">
        <v>36</v>
      </c>
      <c r="AX450" s="13" t="s">
        <v>75</v>
      </c>
      <c r="AY450" s="244" t="s">
        <v>151</v>
      </c>
    </row>
    <row r="451" s="15" customFormat="1">
      <c r="A451" s="15"/>
      <c r="B451" s="256"/>
      <c r="C451" s="257"/>
      <c r="D451" s="235" t="s">
        <v>173</v>
      </c>
      <c r="E451" s="258" t="s">
        <v>19</v>
      </c>
      <c r="F451" s="259" t="s">
        <v>2437</v>
      </c>
      <c r="G451" s="257"/>
      <c r="H451" s="260">
        <v>16.449999999999999</v>
      </c>
      <c r="I451" s="261"/>
      <c r="J451" s="257"/>
      <c r="K451" s="257"/>
      <c r="L451" s="262"/>
      <c r="M451" s="263"/>
      <c r="N451" s="264"/>
      <c r="O451" s="264"/>
      <c r="P451" s="264"/>
      <c r="Q451" s="264"/>
      <c r="R451" s="264"/>
      <c r="S451" s="264"/>
      <c r="T451" s="265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6" t="s">
        <v>173</v>
      </c>
      <c r="AU451" s="266" t="s">
        <v>85</v>
      </c>
      <c r="AV451" s="15" t="s">
        <v>167</v>
      </c>
      <c r="AW451" s="15" t="s">
        <v>36</v>
      </c>
      <c r="AX451" s="15" t="s">
        <v>83</v>
      </c>
      <c r="AY451" s="266" t="s">
        <v>151</v>
      </c>
    </row>
    <row r="452" s="12" customFormat="1" ht="25.92" customHeight="1">
      <c r="A452" s="12"/>
      <c r="B452" s="199"/>
      <c r="C452" s="200"/>
      <c r="D452" s="201" t="s">
        <v>74</v>
      </c>
      <c r="E452" s="202" t="s">
        <v>2903</v>
      </c>
      <c r="F452" s="202" t="s">
        <v>2904</v>
      </c>
      <c r="G452" s="200"/>
      <c r="H452" s="200"/>
      <c r="I452" s="203"/>
      <c r="J452" s="204">
        <f>BK452</f>
        <v>0</v>
      </c>
      <c r="K452" s="200"/>
      <c r="L452" s="205"/>
      <c r="M452" s="206"/>
      <c r="N452" s="207"/>
      <c r="O452" s="207"/>
      <c r="P452" s="208">
        <f>SUM(P453:P455)</f>
        <v>0</v>
      </c>
      <c r="Q452" s="207"/>
      <c r="R452" s="208">
        <f>SUM(R453:R455)</f>
        <v>0</v>
      </c>
      <c r="S452" s="207"/>
      <c r="T452" s="209">
        <f>SUM(T453:T455)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10" t="s">
        <v>158</v>
      </c>
      <c r="AT452" s="211" t="s">
        <v>74</v>
      </c>
      <c r="AU452" s="211" t="s">
        <v>75</v>
      </c>
      <c r="AY452" s="210" t="s">
        <v>151</v>
      </c>
      <c r="BK452" s="212">
        <f>SUM(BK453:BK455)</f>
        <v>0</v>
      </c>
    </row>
    <row r="453" s="2" customFormat="1" ht="37.8" customHeight="1">
      <c r="A453" s="41"/>
      <c r="B453" s="42"/>
      <c r="C453" s="215" t="s">
        <v>708</v>
      </c>
      <c r="D453" s="215" t="s">
        <v>153</v>
      </c>
      <c r="E453" s="216" t="s">
        <v>2905</v>
      </c>
      <c r="F453" s="217" t="s">
        <v>2906</v>
      </c>
      <c r="G453" s="218" t="s">
        <v>156</v>
      </c>
      <c r="H453" s="219">
        <v>10</v>
      </c>
      <c r="I453" s="220"/>
      <c r="J453" s="221">
        <f>ROUND(I453*H453,2)</f>
        <v>0</v>
      </c>
      <c r="K453" s="217" t="s">
        <v>157</v>
      </c>
      <c r="L453" s="47"/>
      <c r="M453" s="222" t="s">
        <v>19</v>
      </c>
      <c r="N453" s="223" t="s">
        <v>46</v>
      </c>
      <c r="O453" s="87"/>
      <c r="P453" s="224">
        <f>O453*H453</f>
        <v>0</v>
      </c>
      <c r="Q453" s="224">
        <v>0</v>
      </c>
      <c r="R453" s="224">
        <f>Q453*H453</f>
        <v>0</v>
      </c>
      <c r="S453" s="224">
        <v>0</v>
      </c>
      <c r="T453" s="225">
        <f>S453*H453</f>
        <v>0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26" t="s">
        <v>2348</v>
      </c>
      <c r="AT453" s="226" t="s">
        <v>153</v>
      </c>
      <c r="AU453" s="226" t="s">
        <v>83</v>
      </c>
      <c r="AY453" s="20" t="s">
        <v>151</v>
      </c>
      <c r="BE453" s="227">
        <f>IF(N453="základní",J453,0)</f>
        <v>0</v>
      </c>
      <c r="BF453" s="227">
        <f>IF(N453="snížená",J453,0)</f>
        <v>0</v>
      </c>
      <c r="BG453" s="227">
        <f>IF(N453="zákl. přenesená",J453,0)</f>
        <v>0</v>
      </c>
      <c r="BH453" s="227">
        <f>IF(N453="sníž. přenesená",J453,0)</f>
        <v>0</v>
      </c>
      <c r="BI453" s="227">
        <f>IF(N453="nulová",J453,0)</f>
        <v>0</v>
      </c>
      <c r="BJ453" s="20" t="s">
        <v>83</v>
      </c>
      <c r="BK453" s="227">
        <f>ROUND(I453*H453,2)</f>
        <v>0</v>
      </c>
      <c r="BL453" s="20" t="s">
        <v>2348</v>
      </c>
      <c r="BM453" s="226" t="s">
        <v>2907</v>
      </c>
    </row>
    <row r="454" s="2" customFormat="1">
      <c r="A454" s="41"/>
      <c r="B454" s="42"/>
      <c r="C454" s="43"/>
      <c r="D454" s="228" t="s">
        <v>160</v>
      </c>
      <c r="E454" s="43"/>
      <c r="F454" s="229" t="s">
        <v>2908</v>
      </c>
      <c r="G454" s="43"/>
      <c r="H454" s="43"/>
      <c r="I454" s="230"/>
      <c r="J454" s="43"/>
      <c r="K454" s="43"/>
      <c r="L454" s="47"/>
      <c r="M454" s="231"/>
      <c r="N454" s="232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160</v>
      </c>
      <c r="AU454" s="20" t="s">
        <v>83</v>
      </c>
    </row>
    <row r="455" s="13" customFormat="1">
      <c r="A455" s="13"/>
      <c r="B455" s="233"/>
      <c r="C455" s="234"/>
      <c r="D455" s="235" t="s">
        <v>173</v>
      </c>
      <c r="E455" s="236" t="s">
        <v>19</v>
      </c>
      <c r="F455" s="237" t="s">
        <v>2909</v>
      </c>
      <c r="G455" s="234"/>
      <c r="H455" s="238">
        <v>10</v>
      </c>
      <c r="I455" s="239"/>
      <c r="J455" s="234"/>
      <c r="K455" s="234"/>
      <c r="L455" s="240"/>
      <c r="M455" s="300"/>
      <c r="N455" s="301"/>
      <c r="O455" s="301"/>
      <c r="P455" s="301"/>
      <c r="Q455" s="301"/>
      <c r="R455" s="301"/>
      <c r="S455" s="301"/>
      <c r="T455" s="30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4" t="s">
        <v>173</v>
      </c>
      <c r="AU455" s="244" t="s">
        <v>83</v>
      </c>
      <c r="AV455" s="13" t="s">
        <v>85</v>
      </c>
      <c r="AW455" s="13" t="s">
        <v>36</v>
      </c>
      <c r="AX455" s="13" t="s">
        <v>83</v>
      </c>
      <c r="AY455" s="244" t="s">
        <v>151</v>
      </c>
    </row>
    <row r="456" s="2" customFormat="1" ht="6.96" customHeight="1">
      <c r="A456" s="41"/>
      <c r="B456" s="62"/>
      <c r="C456" s="63"/>
      <c r="D456" s="63"/>
      <c r="E456" s="63"/>
      <c r="F456" s="63"/>
      <c r="G456" s="63"/>
      <c r="H456" s="63"/>
      <c r="I456" s="63"/>
      <c r="J456" s="63"/>
      <c r="K456" s="63"/>
      <c r="L456" s="47"/>
      <c r="M456" s="41"/>
      <c r="O456" s="41"/>
      <c r="P456" s="41"/>
      <c r="Q456" s="41"/>
      <c r="R456" s="41"/>
      <c r="S456" s="41"/>
      <c r="T456" s="41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</row>
  </sheetData>
  <sheetProtection sheet="1" autoFilter="0" formatColumns="0" formatRows="0" objects="1" scenarios="1" spinCount="100000" saltValue="7r/BNM00ce02P6qdfJ3NuhNL//1nrXKZuOyPsigjllRc5Jl8vPITmJzKBQZIjHqvs0+ls/Lg/C2HrlDZJG0Vog==" hashValue="EvEcaUhXevD/VS1AdRbmrkqTJUQheD7IL4h9uQZqUAH92ov44K/vXZRjz0Mmlr7j7oxsbdAwH7SVw+6pOQ0ONg==" algorithmName="SHA-512" password="CC35"/>
  <autoFilter ref="C105:K45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4:H94"/>
    <mergeCell ref="E96:H96"/>
    <mergeCell ref="E98:H98"/>
    <mergeCell ref="L2:V2"/>
  </mergeCells>
  <hyperlinks>
    <hyperlink ref="F110" r:id="rId1" display="https://podminky.urs.cz/item/CS_URS_2023_02/131151100"/>
    <hyperlink ref="F114" r:id="rId2" display="https://podminky.urs.cz/item/CS_URS_2023_02/132151101"/>
    <hyperlink ref="F118" r:id="rId3" display="https://podminky.urs.cz/item/CS_URS_2023_02/162351104"/>
    <hyperlink ref="F123" r:id="rId4" display="https://podminky.urs.cz/item/CS_URS_2023_02/171201231"/>
    <hyperlink ref="F129" r:id="rId5" display="https://podminky.urs.cz/item/CS_URS_2023_02/271532212"/>
    <hyperlink ref="F134" r:id="rId6" display="https://podminky.urs.cz/item/CS_URS_2023_02/273313611"/>
    <hyperlink ref="F137" r:id="rId7" display="https://podminky.urs.cz/item/CS_URS_2023_02/273351121"/>
    <hyperlink ref="F140" r:id="rId8" display="https://podminky.urs.cz/item/CS_URS_2023_02/273351122"/>
    <hyperlink ref="F142" r:id="rId9" display="https://podminky.urs.cz/item/CS_URS_2023_02/274313611"/>
    <hyperlink ref="F146" r:id="rId10" display="https://podminky.urs.cz/item/CS_URS_2023_02/279113134"/>
    <hyperlink ref="F149" r:id="rId11" display="https://podminky.urs.cz/item/CS_URS_2023_02/279361821"/>
    <hyperlink ref="F153" r:id="rId12" display="https://podminky.urs.cz/item/CS_URS_2023_02/311235131"/>
    <hyperlink ref="F158" r:id="rId13" display="https://podminky.urs.cz/item/CS_URS_2023_02/389361001"/>
    <hyperlink ref="F162" r:id="rId14" display="https://podminky.urs.cz/item/CS_URS_2023_02/389381001"/>
    <hyperlink ref="F167" r:id="rId15" display="https://podminky.urs.cz/item/CS_URS_2023_02/411121232"/>
    <hyperlink ref="F171" r:id="rId16" display="https://podminky.urs.cz/item/CS_URS_2023_02/417321414"/>
    <hyperlink ref="F174" r:id="rId17" display="https://podminky.urs.cz/item/CS_URS_2023_02/417351115"/>
    <hyperlink ref="F179" r:id="rId18" display="https://podminky.urs.cz/item/CS_URS_2023_02/417351116"/>
    <hyperlink ref="F181" r:id="rId19" display="https://podminky.urs.cz/item/CS_URS_2023_02/417361821"/>
    <hyperlink ref="F186" r:id="rId20" display="https://podminky.urs.cz/item/CS_URS_2023_02/434121426"/>
    <hyperlink ref="F191" r:id="rId21" display="https://podminky.urs.cz/item/CS_URS_2023_02/612131101"/>
    <hyperlink ref="F197" r:id="rId22" display="https://podminky.urs.cz/item/CS_URS_2023_02/612142001"/>
    <hyperlink ref="F200" r:id="rId23" display="https://podminky.urs.cz/item/CS_URS_2023_02/612321141"/>
    <hyperlink ref="F203" r:id="rId24" display="https://podminky.urs.cz/item/CS_URS_2023_02/621131101"/>
    <hyperlink ref="F207" r:id="rId25" display="https://podminky.urs.cz/item/CS_URS_2023_02/621142001"/>
    <hyperlink ref="F210" r:id="rId26" display="https://podminky.urs.cz/item/CS_URS_2023_02/621151031"/>
    <hyperlink ref="F213" r:id="rId27" display="https://podminky.urs.cz/item/CS_URS_2023_02/621531022"/>
    <hyperlink ref="F216" r:id="rId28" display="https://podminky.urs.cz/item/CS_URS_2023_02/622131101"/>
    <hyperlink ref="F225" r:id="rId29" display="https://podminky.urs.cz/item/CS_URS_2023_02/622142001"/>
    <hyperlink ref="F228" r:id="rId30" display="https://podminky.urs.cz/item/CS_URS_2023_02/622151021"/>
    <hyperlink ref="F231" r:id="rId31" display="https://podminky.urs.cz/item/CS_URS_2023_02/622151031"/>
    <hyperlink ref="F234" r:id="rId32" display="https://podminky.urs.cz/item/CS_URS_2023_02/622211021"/>
    <hyperlink ref="F241" r:id="rId33" display="https://podminky.urs.cz/item/CS_URS_2023_02/622511112"/>
    <hyperlink ref="F247" r:id="rId34" display="https://podminky.urs.cz/item/CS_URS_2023_02/622531022"/>
    <hyperlink ref="F250" r:id="rId35" display="https://podminky.urs.cz/item/CS_URS_2023_02/631311115"/>
    <hyperlink ref="F255" r:id="rId36" display="https://podminky.urs.cz/item/CS_URS_2023_02/631319011"/>
    <hyperlink ref="F258" r:id="rId37" display="https://podminky.urs.cz/item/CS_URS_2023_02/631319171"/>
    <hyperlink ref="F261" r:id="rId38" display="https://podminky.urs.cz/item/CS_URS_2023_02/631319195"/>
    <hyperlink ref="F263" r:id="rId39" display="https://podminky.urs.cz/item/CS_URS_2023_02/631362021"/>
    <hyperlink ref="F266" r:id="rId40" display="https://podminky.urs.cz/item/CS_URS_2023_02/637211412"/>
    <hyperlink ref="F270" r:id="rId41" display="https://podminky.urs.cz/item/CS_URS_2023_02/637311122"/>
    <hyperlink ref="F274" r:id="rId42" display="https://podminky.urs.cz/item/CS_URS_2023_02/949101111"/>
    <hyperlink ref="F279" r:id="rId43" display="https://podminky.urs.cz/item/CS_URS_2023_02/952901411"/>
    <hyperlink ref="F283" r:id="rId44" display="https://podminky.urs.cz/item/CS_URS_2023_02/998011001"/>
    <hyperlink ref="F287" r:id="rId45" display="https://podminky.urs.cz/item/CS_URS_2023_02/711111001"/>
    <hyperlink ref="F293" r:id="rId46" display="https://podminky.urs.cz/item/CS_URS_2023_02/711141559"/>
    <hyperlink ref="F298" r:id="rId47" display="https://podminky.urs.cz/item/CS_URS_2023_02/711193131"/>
    <hyperlink ref="F301" r:id="rId48" display="https://podminky.urs.cz/item/CS_URS_2023_02/998711101"/>
    <hyperlink ref="F304" r:id="rId49" display="https://podminky.urs.cz/item/CS_URS_2023_02/713111111"/>
    <hyperlink ref="F309" r:id="rId50" display="https://podminky.urs.cz/item/CS_URS_2023_02/713121111"/>
    <hyperlink ref="F314" r:id="rId51" display="https://podminky.urs.cz/item/CS_URS_2023_02/713191132"/>
    <hyperlink ref="F319" r:id="rId52" display="https://podminky.urs.cz/item/CS_URS_2023_02/998713101"/>
    <hyperlink ref="F322" r:id="rId53" display="https://podminky.urs.cz/item/CS_URS_2023_02/721273153"/>
    <hyperlink ref="F326" r:id="rId54" display="https://podminky.urs.cz/item/CS_URS_2023_02/762083122"/>
    <hyperlink ref="F332" r:id="rId55" display="https://podminky.urs.cz/item/CS_URS_2023_02/762085103"/>
    <hyperlink ref="F336" r:id="rId56" display="https://podminky.urs.cz/item/CS_URS_2023_02/762332131"/>
    <hyperlink ref="F343" r:id="rId57" display="https://podminky.urs.cz/item/CS_URS_2023_02/762332132"/>
    <hyperlink ref="F350" r:id="rId58" display="https://podminky.urs.cz/item/CS_URS_2023_02/762341210"/>
    <hyperlink ref="F357" r:id="rId59" display="https://podminky.urs.cz/item/CS_URS_2023_02/762395000"/>
    <hyperlink ref="F363" r:id="rId60" display="https://podminky.urs.cz/item/CS_URS_2023_02/998762101"/>
    <hyperlink ref="F366" r:id="rId61" display="https://podminky.urs.cz/item/CS_URS_2023_02/763131452"/>
    <hyperlink ref="F370" r:id="rId62" display="https://podminky.urs.cz/item/CS_URS_2023_02/763131714"/>
    <hyperlink ref="F373" r:id="rId63" display="https://podminky.urs.cz/item/CS_URS_2023_02/763131751"/>
    <hyperlink ref="F379" r:id="rId64" display="https://podminky.urs.cz/item/CS_URS_2023_02/998763301"/>
    <hyperlink ref="F382" r:id="rId65" display="https://podminky.urs.cz/item/CS_URS_2023_02/764111641"/>
    <hyperlink ref="F387" r:id="rId66" display="https://podminky.urs.cz/item/CS_URS_2023_02/764111691"/>
    <hyperlink ref="F390" r:id="rId67" display="https://podminky.urs.cz/item/CS_URS_2023_02/764315632"/>
    <hyperlink ref="F393" r:id="rId68" display="https://podminky.urs.cz/item/CS_URS_2023_02/998764101"/>
    <hyperlink ref="F396" r:id="rId69" display="https://podminky.urs.cz/item/CS_URS_2023_02/765113111"/>
    <hyperlink ref="F399" r:id="rId70" display="https://podminky.urs.cz/item/CS_URS_2023_02/765193001"/>
    <hyperlink ref="F404" r:id="rId71" display="https://podminky.urs.cz/item/CS_URS_2023_02/998765101"/>
    <hyperlink ref="F407" r:id="rId72" display="https://podminky.urs.cz/item/CS_URS_2023_02/766660411"/>
    <hyperlink ref="F412" r:id="rId73" display="https://podminky.urs.cz/item/CS_URS_2023_02/998766101"/>
    <hyperlink ref="F415" r:id="rId74" display="https://podminky.urs.cz/item/CS_URS_2023_02/767662210"/>
    <hyperlink ref="F420" r:id="rId75" display="https://podminky.urs.cz/item/CS_URS_2023_02/767810112"/>
    <hyperlink ref="F424" r:id="rId76" display="https://podminky.urs.cz/item/CS_URS_2023_02/998767101"/>
    <hyperlink ref="F427" r:id="rId77" display="https://podminky.urs.cz/item/CS_URS_2023_02/771121011"/>
    <hyperlink ref="F430" r:id="rId78" display="https://podminky.urs.cz/item/CS_URS_2023_02/771474113"/>
    <hyperlink ref="F433" r:id="rId79" display="https://podminky.urs.cz/item/CS_URS_2023_02/771574416"/>
    <hyperlink ref="F440" r:id="rId80" display="https://podminky.urs.cz/item/CS_URS_2023_02/998771101"/>
    <hyperlink ref="F443" r:id="rId81" display="https://podminky.urs.cz/item/CS_URS_2023_02/784181101"/>
    <hyperlink ref="F448" r:id="rId82" display="https://podminky.urs.cz/item/CS_URS_2023_02/784221101"/>
    <hyperlink ref="F454" r:id="rId83" display="https://podminky.urs.cz/item/CS_URS_2023_02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4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85</v>
      </c>
    </row>
    <row r="4" s="1" customFormat="1" ht="24.96" customHeight="1">
      <c r="B4" s="23"/>
      <c r="D4" s="143" t="s">
        <v>120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Splašková kanalizace Štěpánov s převedením odp. vod do Přelouče</v>
      </c>
      <c r="F7" s="145"/>
      <c r="G7" s="145"/>
      <c r="H7" s="145"/>
      <c r="L7" s="23"/>
    </row>
    <row r="8" s="1" customFormat="1" ht="12" customHeight="1">
      <c r="B8" s="23"/>
      <c r="D8" s="145" t="s">
        <v>121</v>
      </c>
      <c r="L8" s="23"/>
    </row>
    <row r="9" s="2" customFormat="1" ht="16.5" customHeight="1">
      <c r="A9" s="41"/>
      <c r="B9" s="47"/>
      <c r="C9" s="41"/>
      <c r="D9" s="41"/>
      <c r="E9" s="146" t="s">
        <v>2397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1082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2910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29. 8. 2023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27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5" t="s">
        <v>29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30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29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32</v>
      </c>
      <c r="E22" s="41"/>
      <c r="F22" s="41"/>
      <c r="G22" s="41"/>
      <c r="H22" s="41"/>
      <c r="I22" s="145" t="s">
        <v>26</v>
      </c>
      <c r="J22" s="136" t="s">
        <v>33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5" t="s">
        <v>29</v>
      </c>
      <c r="J23" s="136" t="s">
        <v>35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37</v>
      </c>
      <c r="E25" s="41"/>
      <c r="F25" s="41"/>
      <c r="G25" s="41"/>
      <c r="H25" s="41"/>
      <c r="I25" s="145" t="s">
        <v>26</v>
      </c>
      <c r="J25" s="136" t="s">
        <v>19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38</v>
      </c>
      <c r="F26" s="41"/>
      <c r="G26" s="41"/>
      <c r="H26" s="41"/>
      <c r="I26" s="145" t="s">
        <v>29</v>
      </c>
      <c r="J26" s="136" t="s">
        <v>19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39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41</v>
      </c>
      <c r="E32" s="41"/>
      <c r="F32" s="41"/>
      <c r="G32" s="41"/>
      <c r="H32" s="41"/>
      <c r="I32" s="41"/>
      <c r="J32" s="156">
        <f>ROUND(J95,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43</v>
      </c>
      <c r="G34" s="41"/>
      <c r="H34" s="41"/>
      <c r="I34" s="157" t="s">
        <v>42</v>
      </c>
      <c r="J34" s="157" t="s">
        <v>44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45</v>
      </c>
      <c r="E35" s="145" t="s">
        <v>46</v>
      </c>
      <c r="F35" s="159">
        <f>ROUND((SUM(BE95:BE266)),  2)</f>
        <v>0</v>
      </c>
      <c r="G35" s="41"/>
      <c r="H35" s="41"/>
      <c r="I35" s="160">
        <v>0.20999999999999999</v>
      </c>
      <c r="J35" s="159">
        <f>ROUND(((SUM(BE95:BE266))*I35),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47</v>
      </c>
      <c r="F36" s="159">
        <f>ROUND((SUM(BF95:BF266)),  2)</f>
        <v>0</v>
      </c>
      <c r="G36" s="41"/>
      <c r="H36" s="41"/>
      <c r="I36" s="160">
        <v>0.12</v>
      </c>
      <c r="J36" s="159">
        <f>ROUND(((SUM(BF95:BF266))*I36),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48</v>
      </c>
      <c r="F37" s="159">
        <f>ROUND((SUM(BG95:BG266)),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49</v>
      </c>
      <c r="F38" s="159">
        <f>ROUND((SUM(BH95:BH266)),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50</v>
      </c>
      <c r="F39" s="159">
        <f>ROUND((SUM(BI95:BI266)),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51</v>
      </c>
      <c r="E41" s="163"/>
      <c r="F41" s="163"/>
      <c r="G41" s="164" t="s">
        <v>52</v>
      </c>
      <c r="H41" s="165" t="s">
        <v>53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123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2" t="str">
        <f>E7</f>
        <v>Splašková kanalizace Štěpánov s převedením odp. vod do Přelouče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121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2397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1082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05b - Podzemní části PSOV1, 2 a 3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k.ú. Klenovka, k.ú. Štěpánov</v>
      </c>
      <c r="G56" s="43"/>
      <c r="H56" s="43"/>
      <c r="I56" s="35" t="s">
        <v>23</v>
      </c>
      <c r="J56" s="75" t="str">
        <f>IF(J14="","",J14)</f>
        <v>29. 8. 2023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40.05" customHeight="1">
      <c r="A58" s="41"/>
      <c r="B58" s="42"/>
      <c r="C58" s="35" t="s">
        <v>25</v>
      </c>
      <c r="D58" s="43"/>
      <c r="E58" s="43"/>
      <c r="F58" s="30" t="str">
        <f>E17</f>
        <v>Město Přelouč, Československé armády 1665, Přelouč</v>
      </c>
      <c r="G58" s="43"/>
      <c r="H58" s="43"/>
      <c r="I58" s="35" t="s">
        <v>32</v>
      </c>
      <c r="J58" s="39" t="str">
        <f>E23</f>
        <v>IKKO Hradec Králové, s.r.o., Bratří Štefanů 238,HK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30</v>
      </c>
      <c r="D59" s="43"/>
      <c r="E59" s="43"/>
      <c r="F59" s="30" t="str">
        <f>IF(E20="","",E20)</f>
        <v>Vyplň údaj</v>
      </c>
      <c r="G59" s="43"/>
      <c r="H59" s="43"/>
      <c r="I59" s="35" t="s">
        <v>37</v>
      </c>
      <c r="J59" s="39" t="str">
        <f>E26</f>
        <v>K. Hlaváčková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124</v>
      </c>
      <c r="D61" s="174"/>
      <c r="E61" s="174"/>
      <c r="F61" s="174"/>
      <c r="G61" s="174"/>
      <c r="H61" s="174"/>
      <c r="I61" s="174"/>
      <c r="J61" s="175" t="s">
        <v>125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73</v>
      </c>
      <c r="D63" s="43"/>
      <c r="E63" s="43"/>
      <c r="F63" s="43"/>
      <c r="G63" s="43"/>
      <c r="H63" s="43"/>
      <c r="I63" s="43"/>
      <c r="J63" s="105">
        <f>J95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126</v>
      </c>
    </row>
    <row r="64" s="9" customFormat="1" ht="24.96" customHeight="1">
      <c r="A64" s="9"/>
      <c r="B64" s="177"/>
      <c r="C64" s="178"/>
      <c r="D64" s="179" t="s">
        <v>127</v>
      </c>
      <c r="E64" s="180"/>
      <c r="F64" s="180"/>
      <c r="G64" s="180"/>
      <c r="H64" s="180"/>
      <c r="I64" s="180"/>
      <c r="J64" s="181">
        <f>J96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128</v>
      </c>
      <c r="E65" s="185"/>
      <c r="F65" s="185"/>
      <c r="G65" s="185"/>
      <c r="H65" s="185"/>
      <c r="I65" s="185"/>
      <c r="J65" s="186">
        <f>J97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129</v>
      </c>
      <c r="E66" s="185"/>
      <c r="F66" s="185"/>
      <c r="G66" s="185"/>
      <c r="H66" s="185"/>
      <c r="I66" s="185"/>
      <c r="J66" s="186">
        <f>J179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130</v>
      </c>
      <c r="E67" s="185"/>
      <c r="F67" s="185"/>
      <c r="G67" s="185"/>
      <c r="H67" s="185"/>
      <c r="I67" s="185"/>
      <c r="J67" s="186">
        <f>J183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131</v>
      </c>
      <c r="E68" s="185"/>
      <c r="F68" s="185"/>
      <c r="G68" s="185"/>
      <c r="H68" s="185"/>
      <c r="I68" s="185"/>
      <c r="J68" s="186">
        <f>J190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132</v>
      </c>
      <c r="E69" s="185"/>
      <c r="F69" s="185"/>
      <c r="G69" s="185"/>
      <c r="H69" s="185"/>
      <c r="I69" s="185"/>
      <c r="J69" s="186">
        <f>J215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133</v>
      </c>
      <c r="E70" s="185"/>
      <c r="F70" s="185"/>
      <c r="G70" s="185"/>
      <c r="H70" s="185"/>
      <c r="I70" s="185"/>
      <c r="J70" s="186">
        <f>J234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7"/>
      <c r="C71" s="178"/>
      <c r="D71" s="179" t="s">
        <v>134</v>
      </c>
      <c r="E71" s="180"/>
      <c r="F71" s="180"/>
      <c r="G71" s="180"/>
      <c r="H71" s="180"/>
      <c r="I71" s="180"/>
      <c r="J71" s="181">
        <f>J237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3"/>
      <c r="C72" s="128"/>
      <c r="D72" s="184" t="s">
        <v>135</v>
      </c>
      <c r="E72" s="185"/>
      <c r="F72" s="185"/>
      <c r="G72" s="185"/>
      <c r="H72" s="185"/>
      <c r="I72" s="185"/>
      <c r="J72" s="186">
        <f>J238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136</v>
      </c>
      <c r="E73" s="185"/>
      <c r="F73" s="185"/>
      <c r="G73" s="185"/>
      <c r="H73" s="185"/>
      <c r="I73" s="185"/>
      <c r="J73" s="186">
        <f>J248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137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26.25" customHeight="1">
      <c r="A83" s="41"/>
      <c r="B83" s="42"/>
      <c r="C83" s="43"/>
      <c r="D83" s="43"/>
      <c r="E83" s="172" t="str">
        <f>E7</f>
        <v>Splašková kanalizace Štěpánov s převedením odp. vod do Přelouče</v>
      </c>
      <c r="F83" s="35"/>
      <c r="G83" s="35"/>
      <c r="H83" s="35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" customFormat="1" ht="12" customHeight="1">
      <c r="B84" s="24"/>
      <c r="C84" s="35" t="s">
        <v>121</v>
      </c>
      <c r="D84" s="25"/>
      <c r="E84" s="25"/>
      <c r="F84" s="25"/>
      <c r="G84" s="25"/>
      <c r="H84" s="25"/>
      <c r="I84" s="25"/>
      <c r="J84" s="25"/>
      <c r="K84" s="25"/>
      <c r="L84" s="23"/>
    </row>
    <row r="85" s="2" customFormat="1" ht="16.5" customHeight="1">
      <c r="A85" s="41"/>
      <c r="B85" s="42"/>
      <c r="C85" s="43"/>
      <c r="D85" s="43"/>
      <c r="E85" s="172" t="s">
        <v>2397</v>
      </c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1082</v>
      </c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E11</f>
        <v>05b - Podzemní části PSOV1, 2 a 3</v>
      </c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21</v>
      </c>
      <c r="D89" s="43"/>
      <c r="E89" s="43"/>
      <c r="F89" s="30" t="str">
        <f>F14</f>
        <v>k.ú. Klenovka, k.ú. Štěpánov</v>
      </c>
      <c r="G89" s="43"/>
      <c r="H89" s="43"/>
      <c r="I89" s="35" t="s">
        <v>23</v>
      </c>
      <c r="J89" s="75" t="str">
        <f>IF(J14="","",J14)</f>
        <v>29. 8. 2023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40.05" customHeight="1">
      <c r="A91" s="41"/>
      <c r="B91" s="42"/>
      <c r="C91" s="35" t="s">
        <v>25</v>
      </c>
      <c r="D91" s="43"/>
      <c r="E91" s="43"/>
      <c r="F91" s="30" t="str">
        <f>E17</f>
        <v>Město Přelouč, Československé armády 1665, Přelouč</v>
      </c>
      <c r="G91" s="43"/>
      <c r="H91" s="43"/>
      <c r="I91" s="35" t="s">
        <v>32</v>
      </c>
      <c r="J91" s="39" t="str">
        <f>E23</f>
        <v>IKKO Hradec Králové, s.r.o., Bratří Štefanů 238,HK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30</v>
      </c>
      <c r="D92" s="43"/>
      <c r="E92" s="43"/>
      <c r="F92" s="30" t="str">
        <f>IF(E20="","",E20)</f>
        <v>Vyplň údaj</v>
      </c>
      <c r="G92" s="43"/>
      <c r="H92" s="43"/>
      <c r="I92" s="35" t="s">
        <v>37</v>
      </c>
      <c r="J92" s="39" t="str">
        <f>E26</f>
        <v>K. Hlaváčková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8"/>
      <c r="B94" s="189"/>
      <c r="C94" s="190" t="s">
        <v>138</v>
      </c>
      <c r="D94" s="191" t="s">
        <v>60</v>
      </c>
      <c r="E94" s="191" t="s">
        <v>56</v>
      </c>
      <c r="F94" s="191" t="s">
        <v>57</v>
      </c>
      <c r="G94" s="191" t="s">
        <v>139</v>
      </c>
      <c r="H94" s="191" t="s">
        <v>140</v>
      </c>
      <c r="I94" s="191" t="s">
        <v>141</v>
      </c>
      <c r="J94" s="191" t="s">
        <v>125</v>
      </c>
      <c r="K94" s="192" t="s">
        <v>142</v>
      </c>
      <c r="L94" s="193"/>
      <c r="M94" s="95" t="s">
        <v>19</v>
      </c>
      <c r="N94" s="96" t="s">
        <v>45</v>
      </c>
      <c r="O94" s="96" t="s">
        <v>143</v>
      </c>
      <c r="P94" s="96" t="s">
        <v>144</v>
      </c>
      <c r="Q94" s="96" t="s">
        <v>145</v>
      </c>
      <c r="R94" s="96" t="s">
        <v>146</v>
      </c>
      <c r="S94" s="96" t="s">
        <v>147</v>
      </c>
      <c r="T94" s="97" t="s">
        <v>148</v>
      </c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</row>
    <row r="95" s="2" customFormat="1" ht="22.8" customHeight="1">
      <c r="A95" s="41"/>
      <c r="B95" s="42"/>
      <c r="C95" s="102" t="s">
        <v>149</v>
      </c>
      <c r="D95" s="43"/>
      <c r="E95" s="43"/>
      <c r="F95" s="43"/>
      <c r="G95" s="43"/>
      <c r="H95" s="43"/>
      <c r="I95" s="43"/>
      <c r="J95" s="194">
        <f>BK95</f>
        <v>0</v>
      </c>
      <c r="K95" s="43"/>
      <c r="L95" s="47"/>
      <c r="M95" s="98"/>
      <c r="N95" s="195"/>
      <c r="O95" s="99"/>
      <c r="P95" s="196">
        <f>P96+P237</f>
        <v>0</v>
      </c>
      <c r="Q95" s="99"/>
      <c r="R95" s="196">
        <f>R96+R237</f>
        <v>39.590640500000006</v>
      </c>
      <c r="S95" s="99"/>
      <c r="T95" s="197">
        <f>T96+T237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74</v>
      </c>
      <c r="AU95" s="20" t="s">
        <v>126</v>
      </c>
      <c r="BK95" s="198">
        <f>BK96+BK237</f>
        <v>0</v>
      </c>
    </row>
    <row r="96" s="12" customFormat="1" ht="25.92" customHeight="1">
      <c r="A96" s="12"/>
      <c r="B96" s="199"/>
      <c r="C96" s="200"/>
      <c r="D96" s="201" t="s">
        <v>74</v>
      </c>
      <c r="E96" s="202" t="s">
        <v>150</v>
      </c>
      <c r="F96" s="202" t="s">
        <v>150</v>
      </c>
      <c r="G96" s="200"/>
      <c r="H96" s="200"/>
      <c r="I96" s="203"/>
      <c r="J96" s="204">
        <f>BK96</f>
        <v>0</v>
      </c>
      <c r="K96" s="200"/>
      <c r="L96" s="205"/>
      <c r="M96" s="206"/>
      <c r="N96" s="207"/>
      <c r="O96" s="207"/>
      <c r="P96" s="208">
        <f>P97+P179+P183+P190+P215+P234</f>
        <v>0</v>
      </c>
      <c r="Q96" s="207"/>
      <c r="R96" s="208">
        <f>R97+R179+R183+R190+R215+R234</f>
        <v>39.222890500000005</v>
      </c>
      <c r="S96" s="207"/>
      <c r="T96" s="209">
        <f>T97+T179+T183+T190+T215+T234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83</v>
      </c>
      <c r="AT96" s="211" t="s">
        <v>74</v>
      </c>
      <c r="AU96" s="211" t="s">
        <v>75</v>
      </c>
      <c r="AY96" s="210" t="s">
        <v>151</v>
      </c>
      <c r="BK96" s="212">
        <f>BK97+BK179+BK183+BK190+BK215+BK234</f>
        <v>0</v>
      </c>
    </row>
    <row r="97" s="12" customFormat="1" ht="22.8" customHeight="1">
      <c r="A97" s="12"/>
      <c r="B97" s="199"/>
      <c r="C97" s="200"/>
      <c r="D97" s="201" t="s">
        <v>74</v>
      </c>
      <c r="E97" s="213" t="s">
        <v>83</v>
      </c>
      <c r="F97" s="213" t="s">
        <v>152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SUM(P98:P178)</f>
        <v>0</v>
      </c>
      <c r="Q97" s="207"/>
      <c r="R97" s="208">
        <f>SUM(R98:R178)</f>
        <v>1.3365457599999999</v>
      </c>
      <c r="S97" s="207"/>
      <c r="T97" s="209">
        <f>SUM(T98:T178)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83</v>
      </c>
      <c r="AT97" s="211" t="s">
        <v>74</v>
      </c>
      <c r="AU97" s="211" t="s">
        <v>83</v>
      </c>
      <c r="AY97" s="210" t="s">
        <v>151</v>
      </c>
      <c r="BK97" s="212">
        <f>SUM(BK98:BK178)</f>
        <v>0</v>
      </c>
    </row>
    <row r="98" s="2" customFormat="1" ht="24.15" customHeight="1">
      <c r="A98" s="41"/>
      <c r="B98" s="42"/>
      <c r="C98" s="215" t="s">
        <v>83</v>
      </c>
      <c r="D98" s="215" t="s">
        <v>153</v>
      </c>
      <c r="E98" s="216" t="s">
        <v>154</v>
      </c>
      <c r="F98" s="217" t="s">
        <v>155</v>
      </c>
      <c r="G98" s="218" t="s">
        <v>156</v>
      </c>
      <c r="H98" s="219">
        <v>360</v>
      </c>
      <c r="I98" s="220"/>
      <c r="J98" s="221">
        <f>ROUND(I98*H98,2)</f>
        <v>0</v>
      </c>
      <c r="K98" s="217" t="s">
        <v>157</v>
      </c>
      <c r="L98" s="47"/>
      <c r="M98" s="222" t="s">
        <v>19</v>
      </c>
      <c r="N98" s="223" t="s">
        <v>46</v>
      </c>
      <c r="O98" s="87"/>
      <c r="P98" s="224">
        <f>O98*H98</f>
        <v>0</v>
      </c>
      <c r="Q98" s="224">
        <v>3.0000000000000001E-05</v>
      </c>
      <c r="R98" s="224">
        <f>Q98*H98</f>
        <v>0.010800000000000001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158</v>
      </c>
      <c r="AT98" s="226" t="s">
        <v>153</v>
      </c>
      <c r="AU98" s="226" t="s">
        <v>85</v>
      </c>
      <c r="AY98" s="20" t="s">
        <v>151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83</v>
      </c>
      <c r="BK98" s="227">
        <f>ROUND(I98*H98,2)</f>
        <v>0</v>
      </c>
      <c r="BL98" s="20" t="s">
        <v>158</v>
      </c>
      <c r="BM98" s="226" t="s">
        <v>2911</v>
      </c>
    </row>
    <row r="99" s="2" customFormat="1">
      <c r="A99" s="41"/>
      <c r="B99" s="42"/>
      <c r="C99" s="43"/>
      <c r="D99" s="228" t="s">
        <v>160</v>
      </c>
      <c r="E99" s="43"/>
      <c r="F99" s="229" t="s">
        <v>161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160</v>
      </c>
      <c r="AU99" s="20" t="s">
        <v>85</v>
      </c>
    </row>
    <row r="100" s="2" customFormat="1" ht="37.8" customHeight="1">
      <c r="A100" s="41"/>
      <c r="B100" s="42"/>
      <c r="C100" s="215" t="s">
        <v>85</v>
      </c>
      <c r="D100" s="215" t="s">
        <v>153</v>
      </c>
      <c r="E100" s="216" t="s">
        <v>162</v>
      </c>
      <c r="F100" s="217" t="s">
        <v>163</v>
      </c>
      <c r="G100" s="218" t="s">
        <v>164</v>
      </c>
      <c r="H100" s="219">
        <v>15</v>
      </c>
      <c r="I100" s="220"/>
      <c r="J100" s="221">
        <f>ROUND(I100*H100,2)</f>
        <v>0</v>
      </c>
      <c r="K100" s="217" t="s">
        <v>157</v>
      </c>
      <c r="L100" s="47"/>
      <c r="M100" s="222" t="s">
        <v>19</v>
      </c>
      <c r="N100" s="223" t="s">
        <v>46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158</v>
      </c>
      <c r="AT100" s="226" t="s">
        <v>153</v>
      </c>
      <c r="AU100" s="226" t="s">
        <v>85</v>
      </c>
      <c r="AY100" s="20" t="s">
        <v>151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83</v>
      </c>
      <c r="BK100" s="227">
        <f>ROUND(I100*H100,2)</f>
        <v>0</v>
      </c>
      <c r="BL100" s="20" t="s">
        <v>158</v>
      </c>
      <c r="BM100" s="226" t="s">
        <v>2912</v>
      </c>
    </row>
    <row r="101" s="2" customFormat="1">
      <c r="A101" s="41"/>
      <c r="B101" s="42"/>
      <c r="C101" s="43"/>
      <c r="D101" s="228" t="s">
        <v>160</v>
      </c>
      <c r="E101" s="43"/>
      <c r="F101" s="229" t="s">
        <v>166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160</v>
      </c>
      <c r="AU101" s="20" t="s">
        <v>85</v>
      </c>
    </row>
    <row r="102" s="2" customFormat="1" ht="24.15" customHeight="1">
      <c r="A102" s="41"/>
      <c r="B102" s="42"/>
      <c r="C102" s="215" t="s">
        <v>167</v>
      </c>
      <c r="D102" s="215" t="s">
        <v>153</v>
      </c>
      <c r="E102" s="216" t="s">
        <v>1377</v>
      </c>
      <c r="F102" s="217" t="s">
        <v>1378</v>
      </c>
      <c r="G102" s="218" t="s">
        <v>256</v>
      </c>
      <c r="H102" s="219">
        <v>25</v>
      </c>
      <c r="I102" s="220"/>
      <c r="J102" s="221">
        <f>ROUND(I102*H102,2)</f>
        <v>0</v>
      </c>
      <c r="K102" s="217" t="s">
        <v>157</v>
      </c>
      <c r="L102" s="47"/>
      <c r="M102" s="222" t="s">
        <v>19</v>
      </c>
      <c r="N102" s="223" t="s">
        <v>46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158</v>
      </c>
      <c r="AT102" s="226" t="s">
        <v>153</v>
      </c>
      <c r="AU102" s="226" t="s">
        <v>85</v>
      </c>
      <c r="AY102" s="20" t="s">
        <v>151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83</v>
      </c>
      <c r="BK102" s="227">
        <f>ROUND(I102*H102,2)</f>
        <v>0</v>
      </c>
      <c r="BL102" s="20" t="s">
        <v>158</v>
      </c>
      <c r="BM102" s="226" t="s">
        <v>2913</v>
      </c>
    </row>
    <row r="103" s="2" customFormat="1">
      <c r="A103" s="41"/>
      <c r="B103" s="42"/>
      <c r="C103" s="43"/>
      <c r="D103" s="228" t="s">
        <v>160</v>
      </c>
      <c r="E103" s="43"/>
      <c r="F103" s="229" t="s">
        <v>1380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160</v>
      </c>
      <c r="AU103" s="20" t="s">
        <v>85</v>
      </c>
    </row>
    <row r="104" s="13" customFormat="1">
      <c r="A104" s="13"/>
      <c r="B104" s="233"/>
      <c r="C104" s="234"/>
      <c r="D104" s="235" t="s">
        <v>173</v>
      </c>
      <c r="E104" s="236" t="s">
        <v>19</v>
      </c>
      <c r="F104" s="237" t="s">
        <v>2914</v>
      </c>
      <c r="G104" s="234"/>
      <c r="H104" s="238">
        <v>25</v>
      </c>
      <c r="I104" s="239"/>
      <c r="J104" s="234"/>
      <c r="K104" s="234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173</v>
      </c>
      <c r="AU104" s="244" t="s">
        <v>85</v>
      </c>
      <c r="AV104" s="13" t="s">
        <v>85</v>
      </c>
      <c r="AW104" s="13" t="s">
        <v>36</v>
      </c>
      <c r="AX104" s="13" t="s">
        <v>83</v>
      </c>
      <c r="AY104" s="244" t="s">
        <v>151</v>
      </c>
    </row>
    <row r="105" s="2" customFormat="1" ht="44.25" customHeight="1">
      <c r="A105" s="41"/>
      <c r="B105" s="42"/>
      <c r="C105" s="215" t="s">
        <v>158</v>
      </c>
      <c r="D105" s="215" t="s">
        <v>153</v>
      </c>
      <c r="E105" s="216" t="s">
        <v>864</v>
      </c>
      <c r="F105" s="217" t="s">
        <v>865</v>
      </c>
      <c r="G105" s="218" t="s">
        <v>193</v>
      </c>
      <c r="H105" s="219">
        <v>78.866</v>
      </c>
      <c r="I105" s="220"/>
      <c r="J105" s="221">
        <f>ROUND(I105*H105,2)</f>
        <v>0</v>
      </c>
      <c r="K105" s="217" t="s">
        <v>157</v>
      </c>
      <c r="L105" s="47"/>
      <c r="M105" s="222" t="s">
        <v>19</v>
      </c>
      <c r="N105" s="223" t="s">
        <v>46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158</v>
      </c>
      <c r="AT105" s="226" t="s">
        <v>153</v>
      </c>
      <c r="AU105" s="226" t="s">
        <v>85</v>
      </c>
      <c r="AY105" s="20" t="s">
        <v>151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83</v>
      </c>
      <c r="BK105" s="227">
        <f>ROUND(I105*H105,2)</f>
        <v>0</v>
      </c>
      <c r="BL105" s="20" t="s">
        <v>158</v>
      </c>
      <c r="BM105" s="226" t="s">
        <v>2915</v>
      </c>
    </row>
    <row r="106" s="2" customFormat="1">
      <c r="A106" s="41"/>
      <c r="B106" s="42"/>
      <c r="C106" s="43"/>
      <c r="D106" s="228" t="s">
        <v>160</v>
      </c>
      <c r="E106" s="43"/>
      <c r="F106" s="229" t="s">
        <v>867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160</v>
      </c>
      <c r="AU106" s="20" t="s">
        <v>85</v>
      </c>
    </row>
    <row r="107" s="13" customFormat="1">
      <c r="A107" s="13"/>
      <c r="B107" s="233"/>
      <c r="C107" s="234"/>
      <c r="D107" s="235" t="s">
        <v>173</v>
      </c>
      <c r="E107" s="236" t="s">
        <v>19</v>
      </c>
      <c r="F107" s="237" t="s">
        <v>2916</v>
      </c>
      <c r="G107" s="234"/>
      <c r="H107" s="238">
        <v>29.16</v>
      </c>
      <c r="I107" s="239"/>
      <c r="J107" s="234"/>
      <c r="K107" s="234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173</v>
      </c>
      <c r="AU107" s="244" t="s">
        <v>85</v>
      </c>
      <c r="AV107" s="13" t="s">
        <v>85</v>
      </c>
      <c r="AW107" s="13" t="s">
        <v>36</v>
      </c>
      <c r="AX107" s="13" t="s">
        <v>75</v>
      </c>
      <c r="AY107" s="244" t="s">
        <v>151</v>
      </c>
    </row>
    <row r="108" s="13" customFormat="1">
      <c r="A108" s="13"/>
      <c r="B108" s="233"/>
      <c r="C108" s="234"/>
      <c r="D108" s="235" t="s">
        <v>173</v>
      </c>
      <c r="E108" s="236" t="s">
        <v>19</v>
      </c>
      <c r="F108" s="237" t="s">
        <v>2917</v>
      </c>
      <c r="G108" s="234"/>
      <c r="H108" s="238">
        <v>31.68</v>
      </c>
      <c r="I108" s="239"/>
      <c r="J108" s="234"/>
      <c r="K108" s="234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173</v>
      </c>
      <c r="AU108" s="244" t="s">
        <v>85</v>
      </c>
      <c r="AV108" s="13" t="s">
        <v>85</v>
      </c>
      <c r="AW108" s="13" t="s">
        <v>36</v>
      </c>
      <c r="AX108" s="13" t="s">
        <v>75</v>
      </c>
      <c r="AY108" s="244" t="s">
        <v>151</v>
      </c>
    </row>
    <row r="109" s="13" customFormat="1">
      <c r="A109" s="13"/>
      <c r="B109" s="233"/>
      <c r="C109" s="234"/>
      <c r="D109" s="235" t="s">
        <v>173</v>
      </c>
      <c r="E109" s="236" t="s">
        <v>19</v>
      </c>
      <c r="F109" s="237" t="s">
        <v>2918</v>
      </c>
      <c r="G109" s="234"/>
      <c r="H109" s="238">
        <v>18.026</v>
      </c>
      <c r="I109" s="239"/>
      <c r="J109" s="234"/>
      <c r="K109" s="234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173</v>
      </c>
      <c r="AU109" s="244" t="s">
        <v>85</v>
      </c>
      <c r="AV109" s="13" t="s">
        <v>85</v>
      </c>
      <c r="AW109" s="13" t="s">
        <v>36</v>
      </c>
      <c r="AX109" s="13" t="s">
        <v>75</v>
      </c>
      <c r="AY109" s="244" t="s">
        <v>151</v>
      </c>
    </row>
    <row r="110" s="14" customFormat="1">
      <c r="A110" s="14"/>
      <c r="B110" s="245"/>
      <c r="C110" s="246"/>
      <c r="D110" s="235" t="s">
        <v>173</v>
      </c>
      <c r="E110" s="247" t="s">
        <v>19</v>
      </c>
      <c r="F110" s="248" t="s">
        <v>177</v>
      </c>
      <c r="G110" s="246"/>
      <c r="H110" s="249">
        <v>78.866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5" t="s">
        <v>173</v>
      </c>
      <c r="AU110" s="255" t="s">
        <v>85</v>
      </c>
      <c r="AV110" s="14" t="s">
        <v>158</v>
      </c>
      <c r="AW110" s="14" t="s">
        <v>36</v>
      </c>
      <c r="AX110" s="14" t="s">
        <v>83</v>
      </c>
      <c r="AY110" s="255" t="s">
        <v>151</v>
      </c>
    </row>
    <row r="111" s="2" customFormat="1" ht="44.25" customHeight="1">
      <c r="A111" s="41"/>
      <c r="B111" s="42"/>
      <c r="C111" s="215" t="s">
        <v>183</v>
      </c>
      <c r="D111" s="215" t="s">
        <v>153</v>
      </c>
      <c r="E111" s="216" t="s">
        <v>205</v>
      </c>
      <c r="F111" s="217" t="s">
        <v>206</v>
      </c>
      <c r="G111" s="218" t="s">
        <v>193</v>
      </c>
      <c r="H111" s="219">
        <v>61.340000000000003</v>
      </c>
      <c r="I111" s="220"/>
      <c r="J111" s="221">
        <f>ROUND(I111*H111,2)</f>
        <v>0</v>
      </c>
      <c r="K111" s="217" t="s">
        <v>157</v>
      </c>
      <c r="L111" s="47"/>
      <c r="M111" s="222" t="s">
        <v>19</v>
      </c>
      <c r="N111" s="223" t="s">
        <v>46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158</v>
      </c>
      <c r="AT111" s="226" t="s">
        <v>153</v>
      </c>
      <c r="AU111" s="226" t="s">
        <v>85</v>
      </c>
      <c r="AY111" s="20" t="s">
        <v>151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83</v>
      </c>
      <c r="BK111" s="227">
        <f>ROUND(I111*H111,2)</f>
        <v>0</v>
      </c>
      <c r="BL111" s="20" t="s">
        <v>158</v>
      </c>
      <c r="BM111" s="226" t="s">
        <v>2919</v>
      </c>
    </row>
    <row r="112" s="2" customFormat="1">
      <c r="A112" s="41"/>
      <c r="B112" s="42"/>
      <c r="C112" s="43"/>
      <c r="D112" s="228" t="s">
        <v>160</v>
      </c>
      <c r="E112" s="43"/>
      <c r="F112" s="229" t="s">
        <v>208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160</v>
      </c>
      <c r="AU112" s="20" t="s">
        <v>85</v>
      </c>
    </row>
    <row r="113" s="13" customFormat="1">
      <c r="A113" s="13"/>
      <c r="B113" s="233"/>
      <c r="C113" s="234"/>
      <c r="D113" s="235" t="s">
        <v>173</v>
      </c>
      <c r="E113" s="236" t="s">
        <v>19</v>
      </c>
      <c r="F113" s="237" t="s">
        <v>2920</v>
      </c>
      <c r="G113" s="234"/>
      <c r="H113" s="238">
        <v>22.68</v>
      </c>
      <c r="I113" s="239"/>
      <c r="J113" s="234"/>
      <c r="K113" s="234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173</v>
      </c>
      <c r="AU113" s="244" t="s">
        <v>85</v>
      </c>
      <c r="AV113" s="13" t="s">
        <v>85</v>
      </c>
      <c r="AW113" s="13" t="s">
        <v>36</v>
      </c>
      <c r="AX113" s="13" t="s">
        <v>75</v>
      </c>
      <c r="AY113" s="244" t="s">
        <v>151</v>
      </c>
    </row>
    <row r="114" s="13" customFormat="1">
      <c r="A114" s="13"/>
      <c r="B114" s="233"/>
      <c r="C114" s="234"/>
      <c r="D114" s="235" t="s">
        <v>173</v>
      </c>
      <c r="E114" s="236" t="s">
        <v>19</v>
      </c>
      <c r="F114" s="237" t="s">
        <v>2921</v>
      </c>
      <c r="G114" s="234"/>
      <c r="H114" s="238">
        <v>24.640000000000001</v>
      </c>
      <c r="I114" s="239"/>
      <c r="J114" s="234"/>
      <c r="K114" s="234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173</v>
      </c>
      <c r="AU114" s="244" t="s">
        <v>85</v>
      </c>
      <c r="AV114" s="13" t="s">
        <v>85</v>
      </c>
      <c r="AW114" s="13" t="s">
        <v>36</v>
      </c>
      <c r="AX114" s="13" t="s">
        <v>75</v>
      </c>
      <c r="AY114" s="244" t="s">
        <v>151</v>
      </c>
    </row>
    <row r="115" s="13" customFormat="1">
      <c r="A115" s="13"/>
      <c r="B115" s="233"/>
      <c r="C115" s="234"/>
      <c r="D115" s="235" t="s">
        <v>173</v>
      </c>
      <c r="E115" s="236" t="s">
        <v>19</v>
      </c>
      <c r="F115" s="237" t="s">
        <v>2922</v>
      </c>
      <c r="G115" s="234"/>
      <c r="H115" s="238">
        <v>14.02</v>
      </c>
      <c r="I115" s="239"/>
      <c r="J115" s="234"/>
      <c r="K115" s="234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173</v>
      </c>
      <c r="AU115" s="244" t="s">
        <v>85</v>
      </c>
      <c r="AV115" s="13" t="s">
        <v>85</v>
      </c>
      <c r="AW115" s="13" t="s">
        <v>36</v>
      </c>
      <c r="AX115" s="13" t="s">
        <v>75</v>
      </c>
      <c r="AY115" s="244" t="s">
        <v>151</v>
      </c>
    </row>
    <row r="116" s="14" customFormat="1">
      <c r="A116" s="14"/>
      <c r="B116" s="245"/>
      <c r="C116" s="246"/>
      <c r="D116" s="235" t="s">
        <v>173</v>
      </c>
      <c r="E116" s="247" t="s">
        <v>19</v>
      </c>
      <c r="F116" s="248" t="s">
        <v>177</v>
      </c>
      <c r="G116" s="246"/>
      <c r="H116" s="249">
        <v>61.340000000000003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5" t="s">
        <v>173</v>
      </c>
      <c r="AU116" s="255" t="s">
        <v>85</v>
      </c>
      <c r="AV116" s="14" t="s">
        <v>158</v>
      </c>
      <c r="AW116" s="14" t="s">
        <v>36</v>
      </c>
      <c r="AX116" s="14" t="s">
        <v>83</v>
      </c>
      <c r="AY116" s="255" t="s">
        <v>151</v>
      </c>
    </row>
    <row r="117" s="2" customFormat="1" ht="44.25" customHeight="1">
      <c r="A117" s="41"/>
      <c r="B117" s="42"/>
      <c r="C117" s="215" t="s">
        <v>190</v>
      </c>
      <c r="D117" s="215" t="s">
        <v>153</v>
      </c>
      <c r="E117" s="216" t="s">
        <v>212</v>
      </c>
      <c r="F117" s="217" t="s">
        <v>213</v>
      </c>
      <c r="G117" s="218" t="s">
        <v>193</v>
      </c>
      <c r="H117" s="219">
        <v>35.052</v>
      </c>
      <c r="I117" s="220"/>
      <c r="J117" s="221">
        <f>ROUND(I117*H117,2)</f>
        <v>0</v>
      </c>
      <c r="K117" s="217" t="s">
        <v>157</v>
      </c>
      <c r="L117" s="47"/>
      <c r="M117" s="222" t="s">
        <v>19</v>
      </c>
      <c r="N117" s="223" t="s">
        <v>46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158</v>
      </c>
      <c r="AT117" s="226" t="s">
        <v>153</v>
      </c>
      <c r="AU117" s="226" t="s">
        <v>85</v>
      </c>
      <c r="AY117" s="20" t="s">
        <v>151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83</v>
      </c>
      <c r="BK117" s="227">
        <f>ROUND(I117*H117,2)</f>
        <v>0</v>
      </c>
      <c r="BL117" s="20" t="s">
        <v>158</v>
      </c>
      <c r="BM117" s="226" t="s">
        <v>2923</v>
      </c>
    </row>
    <row r="118" s="2" customFormat="1">
      <c r="A118" s="41"/>
      <c r="B118" s="42"/>
      <c r="C118" s="43"/>
      <c r="D118" s="228" t="s">
        <v>160</v>
      </c>
      <c r="E118" s="43"/>
      <c r="F118" s="229" t="s">
        <v>215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160</v>
      </c>
      <c r="AU118" s="20" t="s">
        <v>85</v>
      </c>
    </row>
    <row r="119" s="13" customFormat="1">
      <c r="A119" s="13"/>
      <c r="B119" s="233"/>
      <c r="C119" s="234"/>
      <c r="D119" s="235" t="s">
        <v>173</v>
      </c>
      <c r="E119" s="236" t="s">
        <v>19</v>
      </c>
      <c r="F119" s="237" t="s">
        <v>2924</v>
      </c>
      <c r="G119" s="234"/>
      <c r="H119" s="238">
        <v>12.960000000000001</v>
      </c>
      <c r="I119" s="239"/>
      <c r="J119" s="234"/>
      <c r="K119" s="234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173</v>
      </c>
      <c r="AU119" s="244" t="s">
        <v>85</v>
      </c>
      <c r="AV119" s="13" t="s">
        <v>85</v>
      </c>
      <c r="AW119" s="13" t="s">
        <v>36</v>
      </c>
      <c r="AX119" s="13" t="s">
        <v>75</v>
      </c>
      <c r="AY119" s="244" t="s">
        <v>151</v>
      </c>
    </row>
    <row r="120" s="13" customFormat="1">
      <c r="A120" s="13"/>
      <c r="B120" s="233"/>
      <c r="C120" s="234"/>
      <c r="D120" s="235" t="s">
        <v>173</v>
      </c>
      <c r="E120" s="236" t="s">
        <v>19</v>
      </c>
      <c r="F120" s="237" t="s">
        <v>2925</v>
      </c>
      <c r="G120" s="234"/>
      <c r="H120" s="238">
        <v>14.08</v>
      </c>
      <c r="I120" s="239"/>
      <c r="J120" s="234"/>
      <c r="K120" s="234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173</v>
      </c>
      <c r="AU120" s="244" t="s">
        <v>85</v>
      </c>
      <c r="AV120" s="13" t="s">
        <v>85</v>
      </c>
      <c r="AW120" s="13" t="s">
        <v>36</v>
      </c>
      <c r="AX120" s="13" t="s">
        <v>75</v>
      </c>
      <c r="AY120" s="244" t="s">
        <v>151</v>
      </c>
    </row>
    <row r="121" s="13" customFormat="1">
      <c r="A121" s="13"/>
      <c r="B121" s="233"/>
      <c r="C121" s="234"/>
      <c r="D121" s="235" t="s">
        <v>173</v>
      </c>
      <c r="E121" s="236" t="s">
        <v>19</v>
      </c>
      <c r="F121" s="237" t="s">
        <v>2926</v>
      </c>
      <c r="G121" s="234"/>
      <c r="H121" s="238">
        <v>8.0120000000000005</v>
      </c>
      <c r="I121" s="239"/>
      <c r="J121" s="234"/>
      <c r="K121" s="234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173</v>
      </c>
      <c r="AU121" s="244" t="s">
        <v>85</v>
      </c>
      <c r="AV121" s="13" t="s">
        <v>85</v>
      </c>
      <c r="AW121" s="13" t="s">
        <v>36</v>
      </c>
      <c r="AX121" s="13" t="s">
        <v>75</v>
      </c>
      <c r="AY121" s="244" t="s">
        <v>151</v>
      </c>
    </row>
    <row r="122" s="14" customFormat="1">
      <c r="A122" s="14"/>
      <c r="B122" s="245"/>
      <c r="C122" s="246"/>
      <c r="D122" s="235" t="s">
        <v>173</v>
      </c>
      <c r="E122" s="247" t="s">
        <v>19</v>
      </c>
      <c r="F122" s="248" t="s">
        <v>177</v>
      </c>
      <c r="G122" s="246"/>
      <c r="H122" s="249">
        <v>35.052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173</v>
      </c>
      <c r="AU122" s="255" t="s">
        <v>85</v>
      </c>
      <c r="AV122" s="14" t="s">
        <v>158</v>
      </c>
      <c r="AW122" s="14" t="s">
        <v>36</v>
      </c>
      <c r="AX122" s="14" t="s">
        <v>83</v>
      </c>
      <c r="AY122" s="255" t="s">
        <v>151</v>
      </c>
    </row>
    <row r="123" s="2" customFormat="1" ht="24.15" customHeight="1">
      <c r="A123" s="41"/>
      <c r="B123" s="42"/>
      <c r="C123" s="215" t="s">
        <v>197</v>
      </c>
      <c r="D123" s="215" t="s">
        <v>153</v>
      </c>
      <c r="E123" s="216" t="s">
        <v>2927</v>
      </c>
      <c r="F123" s="217" t="s">
        <v>2928</v>
      </c>
      <c r="G123" s="218" t="s">
        <v>256</v>
      </c>
      <c r="H123" s="219">
        <v>51.799999999999997</v>
      </c>
      <c r="I123" s="220"/>
      <c r="J123" s="221">
        <f>ROUND(I123*H123,2)</f>
        <v>0</v>
      </c>
      <c r="K123" s="217" t="s">
        <v>157</v>
      </c>
      <c r="L123" s="47"/>
      <c r="M123" s="222" t="s">
        <v>19</v>
      </c>
      <c r="N123" s="223" t="s">
        <v>46</v>
      </c>
      <c r="O123" s="87"/>
      <c r="P123" s="224">
        <f>O123*H123</f>
        <v>0</v>
      </c>
      <c r="Q123" s="224">
        <v>0.0044400000000000004</v>
      </c>
      <c r="R123" s="224">
        <f>Q123*H123</f>
        <v>0.229992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158</v>
      </c>
      <c r="AT123" s="226" t="s">
        <v>153</v>
      </c>
      <c r="AU123" s="226" t="s">
        <v>85</v>
      </c>
      <c r="AY123" s="20" t="s">
        <v>151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83</v>
      </c>
      <c r="BK123" s="227">
        <f>ROUND(I123*H123,2)</f>
        <v>0</v>
      </c>
      <c r="BL123" s="20" t="s">
        <v>158</v>
      </c>
      <c r="BM123" s="226" t="s">
        <v>2929</v>
      </c>
    </row>
    <row r="124" s="2" customFormat="1">
      <c r="A124" s="41"/>
      <c r="B124" s="42"/>
      <c r="C124" s="43"/>
      <c r="D124" s="228" t="s">
        <v>160</v>
      </c>
      <c r="E124" s="43"/>
      <c r="F124" s="229" t="s">
        <v>2930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160</v>
      </c>
      <c r="AU124" s="20" t="s">
        <v>85</v>
      </c>
    </row>
    <row r="125" s="13" customFormat="1">
      <c r="A125" s="13"/>
      <c r="B125" s="233"/>
      <c r="C125" s="234"/>
      <c r="D125" s="235" t="s">
        <v>173</v>
      </c>
      <c r="E125" s="236" t="s">
        <v>19</v>
      </c>
      <c r="F125" s="237" t="s">
        <v>2931</v>
      </c>
      <c r="G125" s="234"/>
      <c r="H125" s="238">
        <v>51.799999999999997</v>
      </c>
      <c r="I125" s="239"/>
      <c r="J125" s="234"/>
      <c r="K125" s="234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173</v>
      </c>
      <c r="AU125" s="244" t="s">
        <v>85</v>
      </c>
      <c r="AV125" s="13" t="s">
        <v>85</v>
      </c>
      <c r="AW125" s="13" t="s">
        <v>36</v>
      </c>
      <c r="AX125" s="13" t="s">
        <v>83</v>
      </c>
      <c r="AY125" s="244" t="s">
        <v>151</v>
      </c>
    </row>
    <row r="126" s="2" customFormat="1" ht="24.15" customHeight="1">
      <c r="A126" s="41"/>
      <c r="B126" s="42"/>
      <c r="C126" s="215" t="s">
        <v>204</v>
      </c>
      <c r="D126" s="215" t="s">
        <v>153</v>
      </c>
      <c r="E126" s="216" t="s">
        <v>2932</v>
      </c>
      <c r="F126" s="217" t="s">
        <v>2933</v>
      </c>
      <c r="G126" s="218" t="s">
        <v>256</v>
      </c>
      <c r="H126" s="219">
        <v>138.40000000000001</v>
      </c>
      <c r="I126" s="220"/>
      <c r="J126" s="221">
        <f>ROUND(I126*H126,2)</f>
        <v>0</v>
      </c>
      <c r="K126" s="217" t="s">
        <v>157</v>
      </c>
      <c r="L126" s="47"/>
      <c r="M126" s="222" t="s">
        <v>19</v>
      </c>
      <c r="N126" s="223" t="s">
        <v>46</v>
      </c>
      <c r="O126" s="87"/>
      <c r="P126" s="224">
        <f>O126*H126</f>
        <v>0</v>
      </c>
      <c r="Q126" s="224">
        <v>0.0044400000000000004</v>
      </c>
      <c r="R126" s="224">
        <f>Q126*H126</f>
        <v>0.61449600000000004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158</v>
      </c>
      <c r="AT126" s="226" t="s">
        <v>153</v>
      </c>
      <c r="AU126" s="226" t="s">
        <v>85</v>
      </c>
      <c r="AY126" s="20" t="s">
        <v>151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83</v>
      </c>
      <c r="BK126" s="227">
        <f>ROUND(I126*H126,2)</f>
        <v>0</v>
      </c>
      <c r="BL126" s="20" t="s">
        <v>158</v>
      </c>
      <c r="BM126" s="226" t="s">
        <v>2934</v>
      </c>
    </row>
    <row r="127" s="2" customFormat="1">
      <c r="A127" s="41"/>
      <c r="B127" s="42"/>
      <c r="C127" s="43"/>
      <c r="D127" s="228" t="s">
        <v>160</v>
      </c>
      <c r="E127" s="43"/>
      <c r="F127" s="229" t="s">
        <v>2935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160</v>
      </c>
      <c r="AU127" s="20" t="s">
        <v>85</v>
      </c>
    </row>
    <row r="128" s="13" customFormat="1">
      <c r="A128" s="13"/>
      <c r="B128" s="233"/>
      <c r="C128" s="234"/>
      <c r="D128" s="235" t="s">
        <v>173</v>
      </c>
      <c r="E128" s="236" t="s">
        <v>19</v>
      </c>
      <c r="F128" s="237" t="s">
        <v>2936</v>
      </c>
      <c r="G128" s="234"/>
      <c r="H128" s="238">
        <v>64.799999999999997</v>
      </c>
      <c r="I128" s="239"/>
      <c r="J128" s="234"/>
      <c r="K128" s="234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173</v>
      </c>
      <c r="AU128" s="244" t="s">
        <v>85</v>
      </c>
      <c r="AV128" s="13" t="s">
        <v>85</v>
      </c>
      <c r="AW128" s="13" t="s">
        <v>36</v>
      </c>
      <c r="AX128" s="13" t="s">
        <v>75</v>
      </c>
      <c r="AY128" s="244" t="s">
        <v>151</v>
      </c>
    </row>
    <row r="129" s="13" customFormat="1">
      <c r="A129" s="13"/>
      <c r="B129" s="233"/>
      <c r="C129" s="234"/>
      <c r="D129" s="235" t="s">
        <v>173</v>
      </c>
      <c r="E129" s="236" t="s">
        <v>19</v>
      </c>
      <c r="F129" s="237" t="s">
        <v>2937</v>
      </c>
      <c r="G129" s="234"/>
      <c r="H129" s="238">
        <v>73.599999999999994</v>
      </c>
      <c r="I129" s="239"/>
      <c r="J129" s="234"/>
      <c r="K129" s="234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173</v>
      </c>
      <c r="AU129" s="244" t="s">
        <v>85</v>
      </c>
      <c r="AV129" s="13" t="s">
        <v>85</v>
      </c>
      <c r="AW129" s="13" t="s">
        <v>36</v>
      </c>
      <c r="AX129" s="13" t="s">
        <v>75</v>
      </c>
      <c r="AY129" s="244" t="s">
        <v>151</v>
      </c>
    </row>
    <row r="130" s="14" customFormat="1">
      <c r="A130" s="14"/>
      <c r="B130" s="245"/>
      <c r="C130" s="246"/>
      <c r="D130" s="235" t="s">
        <v>173</v>
      </c>
      <c r="E130" s="247" t="s">
        <v>19</v>
      </c>
      <c r="F130" s="248" t="s">
        <v>177</v>
      </c>
      <c r="G130" s="246"/>
      <c r="H130" s="249">
        <v>138.40000000000001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173</v>
      </c>
      <c r="AU130" s="255" t="s">
        <v>85</v>
      </c>
      <c r="AV130" s="14" t="s">
        <v>158</v>
      </c>
      <c r="AW130" s="14" t="s">
        <v>36</v>
      </c>
      <c r="AX130" s="14" t="s">
        <v>83</v>
      </c>
      <c r="AY130" s="255" t="s">
        <v>151</v>
      </c>
    </row>
    <row r="131" s="2" customFormat="1" ht="44.25" customHeight="1">
      <c r="A131" s="41"/>
      <c r="B131" s="42"/>
      <c r="C131" s="215" t="s">
        <v>211</v>
      </c>
      <c r="D131" s="215" t="s">
        <v>153</v>
      </c>
      <c r="E131" s="216" t="s">
        <v>2938</v>
      </c>
      <c r="F131" s="217" t="s">
        <v>2939</v>
      </c>
      <c r="G131" s="218" t="s">
        <v>256</v>
      </c>
      <c r="H131" s="219">
        <v>51.799999999999997</v>
      </c>
      <c r="I131" s="220"/>
      <c r="J131" s="221">
        <f>ROUND(I131*H131,2)</f>
        <v>0</v>
      </c>
      <c r="K131" s="217" t="s">
        <v>157</v>
      </c>
      <c r="L131" s="47"/>
      <c r="M131" s="222" t="s">
        <v>19</v>
      </c>
      <c r="N131" s="223" t="s">
        <v>46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158</v>
      </c>
      <c r="AT131" s="226" t="s">
        <v>153</v>
      </c>
      <c r="AU131" s="226" t="s">
        <v>85</v>
      </c>
      <c r="AY131" s="20" t="s">
        <v>151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83</v>
      </c>
      <c r="BK131" s="227">
        <f>ROUND(I131*H131,2)</f>
        <v>0</v>
      </c>
      <c r="BL131" s="20" t="s">
        <v>158</v>
      </c>
      <c r="BM131" s="226" t="s">
        <v>2940</v>
      </c>
    </row>
    <row r="132" s="2" customFormat="1">
      <c r="A132" s="41"/>
      <c r="B132" s="42"/>
      <c r="C132" s="43"/>
      <c r="D132" s="228" t="s">
        <v>160</v>
      </c>
      <c r="E132" s="43"/>
      <c r="F132" s="229" t="s">
        <v>2941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160</v>
      </c>
      <c r="AU132" s="20" t="s">
        <v>85</v>
      </c>
    </row>
    <row r="133" s="2" customFormat="1" ht="44.25" customHeight="1">
      <c r="A133" s="41"/>
      <c r="B133" s="42"/>
      <c r="C133" s="215" t="s">
        <v>218</v>
      </c>
      <c r="D133" s="215" t="s">
        <v>153</v>
      </c>
      <c r="E133" s="216" t="s">
        <v>2942</v>
      </c>
      <c r="F133" s="217" t="s">
        <v>2943</v>
      </c>
      <c r="G133" s="218" t="s">
        <v>256</v>
      </c>
      <c r="H133" s="219">
        <v>138.40000000000001</v>
      </c>
      <c r="I133" s="220"/>
      <c r="J133" s="221">
        <f>ROUND(I133*H133,2)</f>
        <v>0</v>
      </c>
      <c r="K133" s="217" t="s">
        <v>157</v>
      </c>
      <c r="L133" s="47"/>
      <c r="M133" s="222" t="s">
        <v>19</v>
      </c>
      <c r="N133" s="223" t="s">
        <v>46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158</v>
      </c>
      <c r="AT133" s="226" t="s">
        <v>153</v>
      </c>
      <c r="AU133" s="226" t="s">
        <v>85</v>
      </c>
      <c r="AY133" s="20" t="s">
        <v>151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83</v>
      </c>
      <c r="BK133" s="227">
        <f>ROUND(I133*H133,2)</f>
        <v>0</v>
      </c>
      <c r="BL133" s="20" t="s">
        <v>158</v>
      </c>
      <c r="BM133" s="226" t="s">
        <v>2944</v>
      </c>
    </row>
    <row r="134" s="2" customFormat="1">
      <c r="A134" s="41"/>
      <c r="B134" s="42"/>
      <c r="C134" s="43"/>
      <c r="D134" s="228" t="s">
        <v>160</v>
      </c>
      <c r="E134" s="43"/>
      <c r="F134" s="229" t="s">
        <v>2945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160</v>
      </c>
      <c r="AU134" s="20" t="s">
        <v>85</v>
      </c>
    </row>
    <row r="135" s="2" customFormat="1" ht="33" customHeight="1">
      <c r="A135" s="41"/>
      <c r="B135" s="42"/>
      <c r="C135" s="215" t="s">
        <v>226</v>
      </c>
      <c r="D135" s="215" t="s">
        <v>153</v>
      </c>
      <c r="E135" s="216" t="s">
        <v>2946</v>
      </c>
      <c r="F135" s="217" t="s">
        <v>2947</v>
      </c>
      <c r="G135" s="218" t="s">
        <v>193</v>
      </c>
      <c r="H135" s="219">
        <v>40.058</v>
      </c>
      <c r="I135" s="220"/>
      <c r="J135" s="221">
        <f>ROUND(I135*H135,2)</f>
        <v>0</v>
      </c>
      <c r="K135" s="217" t="s">
        <v>157</v>
      </c>
      <c r="L135" s="47"/>
      <c r="M135" s="222" t="s">
        <v>19</v>
      </c>
      <c r="N135" s="223" t="s">
        <v>46</v>
      </c>
      <c r="O135" s="87"/>
      <c r="P135" s="224">
        <f>O135*H135</f>
        <v>0</v>
      </c>
      <c r="Q135" s="224">
        <v>0.0027200000000000002</v>
      </c>
      <c r="R135" s="224">
        <f>Q135*H135</f>
        <v>0.10895776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158</v>
      </c>
      <c r="AT135" s="226" t="s">
        <v>153</v>
      </c>
      <c r="AU135" s="226" t="s">
        <v>85</v>
      </c>
      <c r="AY135" s="20" t="s">
        <v>151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83</v>
      </c>
      <c r="BK135" s="227">
        <f>ROUND(I135*H135,2)</f>
        <v>0</v>
      </c>
      <c r="BL135" s="20" t="s">
        <v>158</v>
      </c>
      <c r="BM135" s="226" t="s">
        <v>2948</v>
      </c>
    </row>
    <row r="136" s="2" customFormat="1">
      <c r="A136" s="41"/>
      <c r="B136" s="42"/>
      <c r="C136" s="43"/>
      <c r="D136" s="228" t="s">
        <v>160</v>
      </c>
      <c r="E136" s="43"/>
      <c r="F136" s="229" t="s">
        <v>2949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160</v>
      </c>
      <c r="AU136" s="20" t="s">
        <v>85</v>
      </c>
    </row>
    <row r="137" s="2" customFormat="1" ht="37.8" customHeight="1">
      <c r="A137" s="41"/>
      <c r="B137" s="42"/>
      <c r="C137" s="215" t="s">
        <v>8</v>
      </c>
      <c r="D137" s="215" t="s">
        <v>153</v>
      </c>
      <c r="E137" s="216" t="s">
        <v>2950</v>
      </c>
      <c r="F137" s="217" t="s">
        <v>2951</v>
      </c>
      <c r="G137" s="218" t="s">
        <v>193</v>
      </c>
      <c r="H137" s="219">
        <v>135.19999999999999</v>
      </c>
      <c r="I137" s="220"/>
      <c r="J137" s="221">
        <f>ROUND(I137*H137,2)</f>
        <v>0</v>
      </c>
      <c r="K137" s="217" t="s">
        <v>157</v>
      </c>
      <c r="L137" s="47"/>
      <c r="M137" s="222" t="s">
        <v>19</v>
      </c>
      <c r="N137" s="223" t="s">
        <v>46</v>
      </c>
      <c r="O137" s="87"/>
      <c r="P137" s="224">
        <f>O137*H137</f>
        <v>0</v>
      </c>
      <c r="Q137" s="224">
        <v>0.0027499999999999998</v>
      </c>
      <c r="R137" s="224">
        <f>Q137*H137</f>
        <v>0.37179999999999996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158</v>
      </c>
      <c r="AT137" s="226" t="s">
        <v>153</v>
      </c>
      <c r="AU137" s="226" t="s">
        <v>85</v>
      </c>
      <c r="AY137" s="20" t="s">
        <v>151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83</v>
      </c>
      <c r="BK137" s="227">
        <f>ROUND(I137*H137,2)</f>
        <v>0</v>
      </c>
      <c r="BL137" s="20" t="s">
        <v>158</v>
      </c>
      <c r="BM137" s="226" t="s">
        <v>2952</v>
      </c>
    </row>
    <row r="138" s="2" customFormat="1">
      <c r="A138" s="41"/>
      <c r="B138" s="42"/>
      <c r="C138" s="43"/>
      <c r="D138" s="228" t="s">
        <v>160</v>
      </c>
      <c r="E138" s="43"/>
      <c r="F138" s="229" t="s">
        <v>2953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160</v>
      </c>
      <c r="AU138" s="20" t="s">
        <v>85</v>
      </c>
    </row>
    <row r="139" s="2" customFormat="1" ht="37.8" customHeight="1">
      <c r="A139" s="41"/>
      <c r="B139" s="42"/>
      <c r="C139" s="215" t="s">
        <v>241</v>
      </c>
      <c r="D139" s="215" t="s">
        <v>153</v>
      </c>
      <c r="E139" s="216" t="s">
        <v>2954</v>
      </c>
      <c r="F139" s="217" t="s">
        <v>2955</v>
      </c>
      <c r="G139" s="218" t="s">
        <v>193</v>
      </c>
      <c r="H139" s="219">
        <v>40.058</v>
      </c>
      <c r="I139" s="220"/>
      <c r="J139" s="221">
        <f>ROUND(I139*H139,2)</f>
        <v>0</v>
      </c>
      <c r="K139" s="217" t="s">
        <v>157</v>
      </c>
      <c r="L139" s="47"/>
      <c r="M139" s="222" t="s">
        <v>19</v>
      </c>
      <c r="N139" s="223" t="s">
        <v>46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158</v>
      </c>
      <c r="AT139" s="226" t="s">
        <v>153</v>
      </c>
      <c r="AU139" s="226" t="s">
        <v>85</v>
      </c>
      <c r="AY139" s="20" t="s">
        <v>151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83</v>
      </c>
      <c r="BK139" s="227">
        <f>ROUND(I139*H139,2)</f>
        <v>0</v>
      </c>
      <c r="BL139" s="20" t="s">
        <v>158</v>
      </c>
      <c r="BM139" s="226" t="s">
        <v>2956</v>
      </c>
    </row>
    <row r="140" s="2" customFormat="1">
      <c r="A140" s="41"/>
      <c r="B140" s="42"/>
      <c r="C140" s="43"/>
      <c r="D140" s="228" t="s">
        <v>160</v>
      </c>
      <c r="E140" s="43"/>
      <c r="F140" s="229" t="s">
        <v>2957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160</v>
      </c>
      <c r="AU140" s="20" t="s">
        <v>85</v>
      </c>
    </row>
    <row r="141" s="2" customFormat="1" ht="44.25" customHeight="1">
      <c r="A141" s="41"/>
      <c r="B141" s="42"/>
      <c r="C141" s="215" t="s">
        <v>247</v>
      </c>
      <c r="D141" s="215" t="s">
        <v>153</v>
      </c>
      <c r="E141" s="216" t="s">
        <v>2958</v>
      </c>
      <c r="F141" s="217" t="s">
        <v>2959</v>
      </c>
      <c r="G141" s="218" t="s">
        <v>193</v>
      </c>
      <c r="H141" s="219">
        <v>135.19999999999999</v>
      </c>
      <c r="I141" s="220"/>
      <c r="J141" s="221">
        <f>ROUND(I141*H141,2)</f>
        <v>0</v>
      </c>
      <c r="K141" s="217" t="s">
        <v>157</v>
      </c>
      <c r="L141" s="47"/>
      <c r="M141" s="222" t="s">
        <v>19</v>
      </c>
      <c r="N141" s="223" t="s">
        <v>46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158</v>
      </c>
      <c r="AT141" s="226" t="s">
        <v>153</v>
      </c>
      <c r="AU141" s="226" t="s">
        <v>85</v>
      </c>
      <c r="AY141" s="20" t="s">
        <v>151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83</v>
      </c>
      <c r="BK141" s="227">
        <f>ROUND(I141*H141,2)</f>
        <v>0</v>
      </c>
      <c r="BL141" s="20" t="s">
        <v>158</v>
      </c>
      <c r="BM141" s="226" t="s">
        <v>2960</v>
      </c>
    </row>
    <row r="142" s="2" customFormat="1">
      <c r="A142" s="41"/>
      <c r="B142" s="42"/>
      <c r="C142" s="43"/>
      <c r="D142" s="228" t="s">
        <v>160</v>
      </c>
      <c r="E142" s="43"/>
      <c r="F142" s="229" t="s">
        <v>2961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160</v>
      </c>
      <c r="AU142" s="20" t="s">
        <v>85</v>
      </c>
    </row>
    <row r="143" s="2" customFormat="1" ht="62.7" customHeight="1">
      <c r="A143" s="41"/>
      <c r="B143" s="42"/>
      <c r="C143" s="215" t="s">
        <v>253</v>
      </c>
      <c r="D143" s="215" t="s">
        <v>153</v>
      </c>
      <c r="E143" s="216" t="s">
        <v>321</v>
      </c>
      <c r="F143" s="217" t="s">
        <v>322</v>
      </c>
      <c r="G143" s="218" t="s">
        <v>193</v>
      </c>
      <c r="H143" s="219">
        <v>140.20599999999999</v>
      </c>
      <c r="I143" s="220"/>
      <c r="J143" s="221">
        <f>ROUND(I143*H143,2)</f>
        <v>0</v>
      </c>
      <c r="K143" s="217" t="s">
        <v>157</v>
      </c>
      <c r="L143" s="47"/>
      <c r="M143" s="222" t="s">
        <v>19</v>
      </c>
      <c r="N143" s="223" t="s">
        <v>46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158</v>
      </c>
      <c r="AT143" s="226" t="s">
        <v>153</v>
      </c>
      <c r="AU143" s="226" t="s">
        <v>85</v>
      </c>
      <c r="AY143" s="20" t="s">
        <v>151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20" t="s">
        <v>83</v>
      </c>
      <c r="BK143" s="227">
        <f>ROUND(I143*H143,2)</f>
        <v>0</v>
      </c>
      <c r="BL143" s="20" t="s">
        <v>158</v>
      </c>
      <c r="BM143" s="226" t="s">
        <v>2962</v>
      </c>
    </row>
    <row r="144" s="2" customFormat="1">
      <c r="A144" s="41"/>
      <c r="B144" s="42"/>
      <c r="C144" s="43"/>
      <c r="D144" s="228" t="s">
        <v>160</v>
      </c>
      <c r="E144" s="43"/>
      <c r="F144" s="229" t="s">
        <v>324</v>
      </c>
      <c r="G144" s="43"/>
      <c r="H144" s="43"/>
      <c r="I144" s="230"/>
      <c r="J144" s="43"/>
      <c r="K144" s="43"/>
      <c r="L144" s="47"/>
      <c r="M144" s="231"/>
      <c r="N144" s="232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160</v>
      </c>
      <c r="AU144" s="20" t="s">
        <v>85</v>
      </c>
    </row>
    <row r="145" s="13" customFormat="1">
      <c r="A145" s="13"/>
      <c r="B145" s="233"/>
      <c r="C145" s="234"/>
      <c r="D145" s="235" t="s">
        <v>173</v>
      </c>
      <c r="E145" s="236" t="s">
        <v>19</v>
      </c>
      <c r="F145" s="237" t="s">
        <v>2963</v>
      </c>
      <c r="G145" s="234"/>
      <c r="H145" s="238">
        <v>44.783999999999999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173</v>
      </c>
      <c r="AU145" s="244" t="s">
        <v>85</v>
      </c>
      <c r="AV145" s="13" t="s">
        <v>85</v>
      </c>
      <c r="AW145" s="13" t="s">
        <v>36</v>
      </c>
      <c r="AX145" s="13" t="s">
        <v>75</v>
      </c>
      <c r="AY145" s="244" t="s">
        <v>151</v>
      </c>
    </row>
    <row r="146" s="13" customFormat="1">
      <c r="A146" s="13"/>
      <c r="B146" s="233"/>
      <c r="C146" s="234"/>
      <c r="D146" s="235" t="s">
        <v>173</v>
      </c>
      <c r="E146" s="236" t="s">
        <v>19</v>
      </c>
      <c r="F146" s="237" t="s">
        <v>2964</v>
      </c>
      <c r="G146" s="234"/>
      <c r="H146" s="238">
        <v>-35.052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173</v>
      </c>
      <c r="AU146" s="244" t="s">
        <v>85</v>
      </c>
      <c r="AV146" s="13" t="s">
        <v>85</v>
      </c>
      <c r="AW146" s="13" t="s">
        <v>36</v>
      </c>
      <c r="AX146" s="13" t="s">
        <v>75</v>
      </c>
      <c r="AY146" s="244" t="s">
        <v>151</v>
      </c>
    </row>
    <row r="147" s="15" customFormat="1">
      <c r="A147" s="15"/>
      <c r="B147" s="256"/>
      <c r="C147" s="257"/>
      <c r="D147" s="235" t="s">
        <v>173</v>
      </c>
      <c r="E147" s="258" t="s">
        <v>19</v>
      </c>
      <c r="F147" s="259" t="s">
        <v>327</v>
      </c>
      <c r="G147" s="257"/>
      <c r="H147" s="260">
        <v>9.7319999999999993</v>
      </c>
      <c r="I147" s="261"/>
      <c r="J147" s="257"/>
      <c r="K147" s="257"/>
      <c r="L147" s="262"/>
      <c r="M147" s="263"/>
      <c r="N147" s="264"/>
      <c r="O147" s="264"/>
      <c r="P147" s="264"/>
      <c r="Q147" s="264"/>
      <c r="R147" s="264"/>
      <c r="S147" s="264"/>
      <c r="T147" s="26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6" t="s">
        <v>173</v>
      </c>
      <c r="AU147" s="266" t="s">
        <v>85</v>
      </c>
      <c r="AV147" s="15" t="s">
        <v>167</v>
      </c>
      <c r="AW147" s="15" t="s">
        <v>36</v>
      </c>
      <c r="AX147" s="15" t="s">
        <v>75</v>
      </c>
      <c r="AY147" s="266" t="s">
        <v>151</v>
      </c>
    </row>
    <row r="148" s="13" customFormat="1">
      <c r="A148" s="13"/>
      <c r="B148" s="233"/>
      <c r="C148" s="234"/>
      <c r="D148" s="235" t="s">
        <v>173</v>
      </c>
      <c r="E148" s="236" t="s">
        <v>19</v>
      </c>
      <c r="F148" s="237" t="s">
        <v>2965</v>
      </c>
      <c r="G148" s="234"/>
      <c r="H148" s="238">
        <v>65.236999999999995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173</v>
      </c>
      <c r="AU148" s="244" t="s">
        <v>85</v>
      </c>
      <c r="AV148" s="13" t="s">
        <v>85</v>
      </c>
      <c r="AW148" s="13" t="s">
        <v>36</v>
      </c>
      <c r="AX148" s="13" t="s">
        <v>75</v>
      </c>
      <c r="AY148" s="244" t="s">
        <v>151</v>
      </c>
    </row>
    <row r="149" s="13" customFormat="1">
      <c r="A149" s="13"/>
      <c r="B149" s="233"/>
      <c r="C149" s="234"/>
      <c r="D149" s="235" t="s">
        <v>173</v>
      </c>
      <c r="E149" s="236" t="s">
        <v>19</v>
      </c>
      <c r="F149" s="237" t="s">
        <v>2966</v>
      </c>
      <c r="G149" s="234"/>
      <c r="H149" s="238">
        <v>65.236999999999995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173</v>
      </c>
      <c r="AU149" s="244" t="s">
        <v>85</v>
      </c>
      <c r="AV149" s="13" t="s">
        <v>85</v>
      </c>
      <c r="AW149" s="13" t="s">
        <v>36</v>
      </c>
      <c r="AX149" s="13" t="s">
        <v>75</v>
      </c>
      <c r="AY149" s="244" t="s">
        <v>151</v>
      </c>
    </row>
    <row r="150" s="14" customFormat="1">
      <c r="A150" s="14"/>
      <c r="B150" s="245"/>
      <c r="C150" s="246"/>
      <c r="D150" s="235" t="s">
        <v>173</v>
      </c>
      <c r="E150" s="247" t="s">
        <v>19</v>
      </c>
      <c r="F150" s="248" t="s">
        <v>177</v>
      </c>
      <c r="G150" s="246"/>
      <c r="H150" s="249">
        <v>140.20599999999999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173</v>
      </c>
      <c r="AU150" s="255" t="s">
        <v>85</v>
      </c>
      <c r="AV150" s="14" t="s">
        <v>158</v>
      </c>
      <c r="AW150" s="14" t="s">
        <v>36</v>
      </c>
      <c r="AX150" s="14" t="s">
        <v>83</v>
      </c>
      <c r="AY150" s="255" t="s">
        <v>151</v>
      </c>
    </row>
    <row r="151" s="2" customFormat="1" ht="62.7" customHeight="1">
      <c r="A151" s="41"/>
      <c r="B151" s="42"/>
      <c r="C151" s="215" t="s">
        <v>262</v>
      </c>
      <c r="D151" s="215" t="s">
        <v>153</v>
      </c>
      <c r="E151" s="216" t="s">
        <v>331</v>
      </c>
      <c r="F151" s="217" t="s">
        <v>332</v>
      </c>
      <c r="G151" s="218" t="s">
        <v>193</v>
      </c>
      <c r="H151" s="219">
        <v>35.052</v>
      </c>
      <c r="I151" s="220"/>
      <c r="J151" s="221">
        <f>ROUND(I151*H151,2)</f>
        <v>0</v>
      </c>
      <c r="K151" s="217" t="s">
        <v>157</v>
      </c>
      <c r="L151" s="47"/>
      <c r="M151" s="222" t="s">
        <v>19</v>
      </c>
      <c r="N151" s="223" t="s">
        <v>46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158</v>
      </c>
      <c r="AT151" s="226" t="s">
        <v>153</v>
      </c>
      <c r="AU151" s="226" t="s">
        <v>85</v>
      </c>
      <c r="AY151" s="20" t="s">
        <v>151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83</v>
      </c>
      <c r="BK151" s="227">
        <f>ROUND(I151*H151,2)</f>
        <v>0</v>
      </c>
      <c r="BL151" s="20" t="s">
        <v>158</v>
      </c>
      <c r="BM151" s="226" t="s">
        <v>2967</v>
      </c>
    </row>
    <row r="152" s="2" customFormat="1">
      <c r="A152" s="41"/>
      <c r="B152" s="42"/>
      <c r="C152" s="43"/>
      <c r="D152" s="228" t="s">
        <v>160</v>
      </c>
      <c r="E152" s="43"/>
      <c r="F152" s="229" t="s">
        <v>334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160</v>
      </c>
      <c r="AU152" s="20" t="s">
        <v>85</v>
      </c>
    </row>
    <row r="153" s="2" customFormat="1" ht="44.25" customHeight="1">
      <c r="A153" s="41"/>
      <c r="B153" s="42"/>
      <c r="C153" s="215" t="s">
        <v>268</v>
      </c>
      <c r="D153" s="215" t="s">
        <v>153</v>
      </c>
      <c r="E153" s="216" t="s">
        <v>1426</v>
      </c>
      <c r="F153" s="217" t="s">
        <v>1427</v>
      </c>
      <c r="G153" s="218" t="s">
        <v>193</v>
      </c>
      <c r="H153" s="219">
        <v>65.236999999999995</v>
      </c>
      <c r="I153" s="220"/>
      <c r="J153" s="221">
        <f>ROUND(I153*H153,2)</f>
        <v>0</v>
      </c>
      <c r="K153" s="217" t="s">
        <v>157</v>
      </c>
      <c r="L153" s="47"/>
      <c r="M153" s="222" t="s">
        <v>19</v>
      </c>
      <c r="N153" s="223" t="s">
        <v>46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158</v>
      </c>
      <c r="AT153" s="226" t="s">
        <v>153</v>
      </c>
      <c r="AU153" s="226" t="s">
        <v>85</v>
      </c>
      <c r="AY153" s="20" t="s">
        <v>151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83</v>
      </c>
      <c r="BK153" s="227">
        <f>ROUND(I153*H153,2)</f>
        <v>0</v>
      </c>
      <c r="BL153" s="20" t="s">
        <v>158</v>
      </c>
      <c r="BM153" s="226" t="s">
        <v>2968</v>
      </c>
    </row>
    <row r="154" s="2" customFormat="1">
      <c r="A154" s="41"/>
      <c r="B154" s="42"/>
      <c r="C154" s="43"/>
      <c r="D154" s="228" t="s">
        <v>160</v>
      </c>
      <c r="E154" s="43"/>
      <c r="F154" s="229" t="s">
        <v>1429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160</v>
      </c>
      <c r="AU154" s="20" t="s">
        <v>85</v>
      </c>
    </row>
    <row r="155" s="13" customFormat="1">
      <c r="A155" s="13"/>
      <c r="B155" s="233"/>
      <c r="C155" s="234"/>
      <c r="D155" s="235" t="s">
        <v>173</v>
      </c>
      <c r="E155" s="236" t="s">
        <v>19</v>
      </c>
      <c r="F155" s="237" t="s">
        <v>2969</v>
      </c>
      <c r="G155" s="234"/>
      <c r="H155" s="238">
        <v>65.236999999999995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173</v>
      </c>
      <c r="AU155" s="244" t="s">
        <v>85</v>
      </c>
      <c r="AV155" s="13" t="s">
        <v>85</v>
      </c>
      <c r="AW155" s="13" t="s">
        <v>36</v>
      </c>
      <c r="AX155" s="13" t="s">
        <v>83</v>
      </c>
      <c r="AY155" s="244" t="s">
        <v>151</v>
      </c>
    </row>
    <row r="156" s="2" customFormat="1" ht="37.8" customHeight="1">
      <c r="A156" s="41"/>
      <c r="B156" s="42"/>
      <c r="C156" s="215" t="s">
        <v>273</v>
      </c>
      <c r="D156" s="215" t="s">
        <v>153</v>
      </c>
      <c r="E156" s="216" t="s">
        <v>342</v>
      </c>
      <c r="F156" s="217" t="s">
        <v>343</v>
      </c>
      <c r="G156" s="218" t="s">
        <v>193</v>
      </c>
      <c r="H156" s="219">
        <v>110.021</v>
      </c>
      <c r="I156" s="220"/>
      <c r="J156" s="221">
        <f>ROUND(I156*H156,2)</f>
        <v>0</v>
      </c>
      <c r="K156" s="217" t="s">
        <v>157</v>
      </c>
      <c r="L156" s="47"/>
      <c r="M156" s="222" t="s">
        <v>19</v>
      </c>
      <c r="N156" s="223" t="s">
        <v>46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158</v>
      </c>
      <c r="AT156" s="226" t="s">
        <v>153</v>
      </c>
      <c r="AU156" s="226" t="s">
        <v>85</v>
      </c>
      <c r="AY156" s="20" t="s">
        <v>151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83</v>
      </c>
      <c r="BK156" s="227">
        <f>ROUND(I156*H156,2)</f>
        <v>0</v>
      </c>
      <c r="BL156" s="20" t="s">
        <v>158</v>
      </c>
      <c r="BM156" s="226" t="s">
        <v>2970</v>
      </c>
    </row>
    <row r="157" s="2" customFormat="1">
      <c r="A157" s="41"/>
      <c r="B157" s="42"/>
      <c r="C157" s="43"/>
      <c r="D157" s="228" t="s">
        <v>160</v>
      </c>
      <c r="E157" s="43"/>
      <c r="F157" s="229" t="s">
        <v>345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160</v>
      </c>
      <c r="AU157" s="20" t="s">
        <v>85</v>
      </c>
    </row>
    <row r="158" s="13" customFormat="1">
      <c r="A158" s="13"/>
      <c r="B158" s="233"/>
      <c r="C158" s="234"/>
      <c r="D158" s="235" t="s">
        <v>173</v>
      </c>
      <c r="E158" s="236" t="s">
        <v>19</v>
      </c>
      <c r="F158" s="237" t="s">
        <v>2971</v>
      </c>
      <c r="G158" s="234"/>
      <c r="H158" s="238">
        <v>44.783999999999999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173</v>
      </c>
      <c r="AU158" s="244" t="s">
        <v>85</v>
      </c>
      <c r="AV158" s="13" t="s">
        <v>85</v>
      </c>
      <c r="AW158" s="13" t="s">
        <v>36</v>
      </c>
      <c r="AX158" s="13" t="s">
        <v>75</v>
      </c>
      <c r="AY158" s="244" t="s">
        <v>151</v>
      </c>
    </row>
    <row r="159" s="13" customFormat="1">
      <c r="A159" s="13"/>
      <c r="B159" s="233"/>
      <c r="C159" s="234"/>
      <c r="D159" s="235" t="s">
        <v>173</v>
      </c>
      <c r="E159" s="236" t="s">
        <v>19</v>
      </c>
      <c r="F159" s="237" t="s">
        <v>2972</v>
      </c>
      <c r="G159" s="234"/>
      <c r="H159" s="238">
        <v>65.236999999999995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173</v>
      </c>
      <c r="AU159" s="244" t="s">
        <v>85</v>
      </c>
      <c r="AV159" s="13" t="s">
        <v>85</v>
      </c>
      <c r="AW159" s="13" t="s">
        <v>36</v>
      </c>
      <c r="AX159" s="13" t="s">
        <v>75</v>
      </c>
      <c r="AY159" s="244" t="s">
        <v>151</v>
      </c>
    </row>
    <row r="160" s="14" customFormat="1">
      <c r="A160" s="14"/>
      <c r="B160" s="245"/>
      <c r="C160" s="246"/>
      <c r="D160" s="235" t="s">
        <v>173</v>
      </c>
      <c r="E160" s="247" t="s">
        <v>19</v>
      </c>
      <c r="F160" s="248" t="s">
        <v>177</v>
      </c>
      <c r="G160" s="246"/>
      <c r="H160" s="249">
        <v>110.021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173</v>
      </c>
      <c r="AU160" s="255" t="s">
        <v>85</v>
      </c>
      <c r="AV160" s="14" t="s">
        <v>158</v>
      </c>
      <c r="AW160" s="14" t="s">
        <v>36</v>
      </c>
      <c r="AX160" s="14" t="s">
        <v>83</v>
      </c>
      <c r="AY160" s="255" t="s">
        <v>151</v>
      </c>
    </row>
    <row r="161" s="2" customFormat="1" ht="44.25" customHeight="1">
      <c r="A161" s="41"/>
      <c r="B161" s="42"/>
      <c r="C161" s="215" t="s">
        <v>278</v>
      </c>
      <c r="D161" s="215" t="s">
        <v>153</v>
      </c>
      <c r="E161" s="216" t="s">
        <v>349</v>
      </c>
      <c r="F161" s="217" t="s">
        <v>350</v>
      </c>
      <c r="G161" s="218" t="s">
        <v>351</v>
      </c>
      <c r="H161" s="219">
        <v>198.03800000000001</v>
      </c>
      <c r="I161" s="220"/>
      <c r="J161" s="221">
        <f>ROUND(I161*H161,2)</f>
        <v>0</v>
      </c>
      <c r="K161" s="217" t="s">
        <v>157</v>
      </c>
      <c r="L161" s="47"/>
      <c r="M161" s="222" t="s">
        <v>19</v>
      </c>
      <c r="N161" s="223" t="s">
        <v>46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158</v>
      </c>
      <c r="AT161" s="226" t="s">
        <v>153</v>
      </c>
      <c r="AU161" s="226" t="s">
        <v>85</v>
      </c>
      <c r="AY161" s="20" t="s">
        <v>151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83</v>
      </c>
      <c r="BK161" s="227">
        <f>ROUND(I161*H161,2)</f>
        <v>0</v>
      </c>
      <c r="BL161" s="20" t="s">
        <v>158</v>
      </c>
      <c r="BM161" s="226" t="s">
        <v>2973</v>
      </c>
    </row>
    <row r="162" s="2" customFormat="1">
      <c r="A162" s="41"/>
      <c r="B162" s="42"/>
      <c r="C162" s="43"/>
      <c r="D162" s="228" t="s">
        <v>160</v>
      </c>
      <c r="E162" s="43"/>
      <c r="F162" s="229" t="s">
        <v>353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160</v>
      </c>
      <c r="AU162" s="20" t="s">
        <v>85</v>
      </c>
    </row>
    <row r="163" s="13" customFormat="1">
      <c r="A163" s="13"/>
      <c r="B163" s="233"/>
      <c r="C163" s="234"/>
      <c r="D163" s="235" t="s">
        <v>173</v>
      </c>
      <c r="E163" s="234"/>
      <c r="F163" s="237" t="s">
        <v>2974</v>
      </c>
      <c r="G163" s="234"/>
      <c r="H163" s="238">
        <v>198.03800000000001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173</v>
      </c>
      <c r="AU163" s="244" t="s">
        <v>85</v>
      </c>
      <c r="AV163" s="13" t="s">
        <v>85</v>
      </c>
      <c r="AW163" s="13" t="s">
        <v>4</v>
      </c>
      <c r="AX163" s="13" t="s">
        <v>83</v>
      </c>
      <c r="AY163" s="244" t="s">
        <v>151</v>
      </c>
    </row>
    <row r="164" s="2" customFormat="1" ht="44.25" customHeight="1">
      <c r="A164" s="41"/>
      <c r="B164" s="42"/>
      <c r="C164" s="215" t="s">
        <v>285</v>
      </c>
      <c r="D164" s="215" t="s">
        <v>153</v>
      </c>
      <c r="E164" s="216" t="s">
        <v>356</v>
      </c>
      <c r="F164" s="217" t="s">
        <v>357</v>
      </c>
      <c r="G164" s="218" t="s">
        <v>193</v>
      </c>
      <c r="H164" s="219">
        <v>130.47399999999999</v>
      </c>
      <c r="I164" s="220"/>
      <c r="J164" s="221">
        <f>ROUND(I164*H164,2)</f>
        <v>0</v>
      </c>
      <c r="K164" s="217" t="s">
        <v>157</v>
      </c>
      <c r="L164" s="47"/>
      <c r="M164" s="222" t="s">
        <v>19</v>
      </c>
      <c r="N164" s="223" t="s">
        <v>46</v>
      </c>
      <c r="O164" s="87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6" t="s">
        <v>158</v>
      </c>
      <c r="AT164" s="226" t="s">
        <v>153</v>
      </c>
      <c r="AU164" s="226" t="s">
        <v>85</v>
      </c>
      <c r="AY164" s="20" t="s">
        <v>151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20" t="s">
        <v>83</v>
      </c>
      <c r="BK164" s="227">
        <f>ROUND(I164*H164,2)</f>
        <v>0</v>
      </c>
      <c r="BL164" s="20" t="s">
        <v>158</v>
      </c>
      <c r="BM164" s="226" t="s">
        <v>2975</v>
      </c>
    </row>
    <row r="165" s="2" customFormat="1">
      <c r="A165" s="41"/>
      <c r="B165" s="42"/>
      <c r="C165" s="43"/>
      <c r="D165" s="228" t="s">
        <v>160</v>
      </c>
      <c r="E165" s="43"/>
      <c r="F165" s="229" t="s">
        <v>359</v>
      </c>
      <c r="G165" s="43"/>
      <c r="H165" s="43"/>
      <c r="I165" s="230"/>
      <c r="J165" s="43"/>
      <c r="K165" s="43"/>
      <c r="L165" s="47"/>
      <c r="M165" s="231"/>
      <c r="N165" s="232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160</v>
      </c>
      <c r="AU165" s="20" t="s">
        <v>85</v>
      </c>
    </row>
    <row r="166" s="13" customFormat="1">
      <c r="A166" s="13"/>
      <c r="B166" s="233"/>
      <c r="C166" s="234"/>
      <c r="D166" s="235" t="s">
        <v>173</v>
      </c>
      <c r="E166" s="236" t="s">
        <v>19</v>
      </c>
      <c r="F166" s="237" t="s">
        <v>2976</v>
      </c>
      <c r="G166" s="234"/>
      <c r="H166" s="238">
        <v>175.25800000000001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173</v>
      </c>
      <c r="AU166" s="244" t="s">
        <v>85</v>
      </c>
      <c r="AV166" s="13" t="s">
        <v>85</v>
      </c>
      <c r="AW166" s="13" t="s">
        <v>36</v>
      </c>
      <c r="AX166" s="13" t="s">
        <v>75</v>
      </c>
      <c r="AY166" s="244" t="s">
        <v>151</v>
      </c>
    </row>
    <row r="167" s="13" customFormat="1">
      <c r="A167" s="13"/>
      <c r="B167" s="233"/>
      <c r="C167" s="234"/>
      <c r="D167" s="235" t="s">
        <v>173</v>
      </c>
      <c r="E167" s="236" t="s">
        <v>19</v>
      </c>
      <c r="F167" s="237" t="s">
        <v>2977</v>
      </c>
      <c r="G167" s="234"/>
      <c r="H167" s="238">
        <v>-44.783999999999999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173</v>
      </c>
      <c r="AU167" s="244" t="s">
        <v>85</v>
      </c>
      <c r="AV167" s="13" t="s">
        <v>85</v>
      </c>
      <c r="AW167" s="13" t="s">
        <v>36</v>
      </c>
      <c r="AX167" s="13" t="s">
        <v>75</v>
      </c>
      <c r="AY167" s="244" t="s">
        <v>151</v>
      </c>
    </row>
    <row r="168" s="14" customFormat="1">
      <c r="A168" s="14"/>
      <c r="B168" s="245"/>
      <c r="C168" s="246"/>
      <c r="D168" s="235" t="s">
        <v>173</v>
      </c>
      <c r="E168" s="247" t="s">
        <v>19</v>
      </c>
      <c r="F168" s="248" t="s">
        <v>177</v>
      </c>
      <c r="G168" s="246"/>
      <c r="H168" s="249">
        <v>130.47399999999999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173</v>
      </c>
      <c r="AU168" s="255" t="s">
        <v>85</v>
      </c>
      <c r="AV168" s="14" t="s">
        <v>158</v>
      </c>
      <c r="AW168" s="14" t="s">
        <v>36</v>
      </c>
      <c r="AX168" s="14" t="s">
        <v>83</v>
      </c>
      <c r="AY168" s="255" t="s">
        <v>151</v>
      </c>
    </row>
    <row r="169" s="2" customFormat="1" ht="16.5" customHeight="1">
      <c r="A169" s="41"/>
      <c r="B169" s="42"/>
      <c r="C169" s="267" t="s">
        <v>7</v>
      </c>
      <c r="D169" s="267" t="s">
        <v>363</v>
      </c>
      <c r="E169" s="268" t="s">
        <v>364</v>
      </c>
      <c r="F169" s="269" t="s">
        <v>365</v>
      </c>
      <c r="G169" s="270" t="s">
        <v>351</v>
      </c>
      <c r="H169" s="271">
        <v>123.95</v>
      </c>
      <c r="I169" s="272"/>
      <c r="J169" s="273">
        <f>ROUND(I169*H169,2)</f>
        <v>0</v>
      </c>
      <c r="K169" s="269" t="s">
        <v>157</v>
      </c>
      <c r="L169" s="274"/>
      <c r="M169" s="275" t="s">
        <v>19</v>
      </c>
      <c r="N169" s="276" t="s">
        <v>46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204</v>
      </c>
      <c r="AT169" s="226" t="s">
        <v>363</v>
      </c>
      <c r="AU169" s="226" t="s">
        <v>85</v>
      </c>
      <c r="AY169" s="20" t="s">
        <v>151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20" t="s">
        <v>83</v>
      </c>
      <c r="BK169" s="227">
        <f>ROUND(I169*H169,2)</f>
        <v>0</v>
      </c>
      <c r="BL169" s="20" t="s">
        <v>158</v>
      </c>
      <c r="BM169" s="226" t="s">
        <v>2978</v>
      </c>
    </row>
    <row r="170" s="13" customFormat="1">
      <c r="A170" s="13"/>
      <c r="B170" s="233"/>
      <c r="C170" s="234"/>
      <c r="D170" s="235" t="s">
        <v>173</v>
      </c>
      <c r="E170" s="236" t="s">
        <v>19</v>
      </c>
      <c r="F170" s="237" t="s">
        <v>2979</v>
      </c>
      <c r="G170" s="234"/>
      <c r="H170" s="238">
        <v>65.236999999999995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173</v>
      </c>
      <c r="AU170" s="244" t="s">
        <v>85</v>
      </c>
      <c r="AV170" s="13" t="s">
        <v>85</v>
      </c>
      <c r="AW170" s="13" t="s">
        <v>36</v>
      </c>
      <c r="AX170" s="13" t="s">
        <v>83</v>
      </c>
      <c r="AY170" s="244" t="s">
        <v>151</v>
      </c>
    </row>
    <row r="171" s="13" customFormat="1">
      <c r="A171" s="13"/>
      <c r="B171" s="233"/>
      <c r="C171" s="234"/>
      <c r="D171" s="235" t="s">
        <v>173</v>
      </c>
      <c r="E171" s="234"/>
      <c r="F171" s="237" t="s">
        <v>2980</v>
      </c>
      <c r="G171" s="234"/>
      <c r="H171" s="238">
        <v>123.95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173</v>
      </c>
      <c r="AU171" s="244" t="s">
        <v>85</v>
      </c>
      <c r="AV171" s="13" t="s">
        <v>85</v>
      </c>
      <c r="AW171" s="13" t="s">
        <v>4</v>
      </c>
      <c r="AX171" s="13" t="s">
        <v>83</v>
      </c>
      <c r="AY171" s="244" t="s">
        <v>151</v>
      </c>
    </row>
    <row r="172" s="2" customFormat="1" ht="37.8" customHeight="1">
      <c r="A172" s="41"/>
      <c r="B172" s="42"/>
      <c r="C172" s="215" t="s">
        <v>295</v>
      </c>
      <c r="D172" s="215" t="s">
        <v>153</v>
      </c>
      <c r="E172" s="216" t="s">
        <v>1436</v>
      </c>
      <c r="F172" s="217" t="s">
        <v>1437</v>
      </c>
      <c r="G172" s="218" t="s">
        <v>256</v>
      </c>
      <c r="H172" s="219">
        <v>25</v>
      </c>
      <c r="I172" s="220"/>
      <c r="J172" s="221">
        <f>ROUND(I172*H172,2)</f>
        <v>0</v>
      </c>
      <c r="K172" s="217" t="s">
        <v>157</v>
      </c>
      <c r="L172" s="47"/>
      <c r="M172" s="222" t="s">
        <v>19</v>
      </c>
      <c r="N172" s="223" t="s">
        <v>46</v>
      </c>
      <c r="O172" s="87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158</v>
      </c>
      <c r="AT172" s="226" t="s">
        <v>153</v>
      </c>
      <c r="AU172" s="226" t="s">
        <v>85</v>
      </c>
      <c r="AY172" s="20" t="s">
        <v>151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20" t="s">
        <v>83</v>
      </c>
      <c r="BK172" s="227">
        <f>ROUND(I172*H172,2)</f>
        <v>0</v>
      </c>
      <c r="BL172" s="20" t="s">
        <v>158</v>
      </c>
      <c r="BM172" s="226" t="s">
        <v>2981</v>
      </c>
    </row>
    <row r="173" s="2" customFormat="1">
      <c r="A173" s="41"/>
      <c r="B173" s="42"/>
      <c r="C173" s="43"/>
      <c r="D173" s="228" t="s">
        <v>160</v>
      </c>
      <c r="E173" s="43"/>
      <c r="F173" s="229" t="s">
        <v>1439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160</v>
      </c>
      <c r="AU173" s="20" t="s">
        <v>85</v>
      </c>
    </row>
    <row r="174" s="13" customFormat="1">
      <c r="A174" s="13"/>
      <c r="B174" s="233"/>
      <c r="C174" s="234"/>
      <c r="D174" s="235" t="s">
        <v>173</v>
      </c>
      <c r="E174" s="236" t="s">
        <v>19</v>
      </c>
      <c r="F174" s="237" t="s">
        <v>2982</v>
      </c>
      <c r="G174" s="234"/>
      <c r="H174" s="238">
        <v>25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173</v>
      </c>
      <c r="AU174" s="244" t="s">
        <v>85</v>
      </c>
      <c r="AV174" s="13" t="s">
        <v>85</v>
      </c>
      <c r="AW174" s="13" t="s">
        <v>36</v>
      </c>
      <c r="AX174" s="13" t="s">
        <v>83</v>
      </c>
      <c r="AY174" s="244" t="s">
        <v>151</v>
      </c>
    </row>
    <row r="175" s="2" customFormat="1" ht="37.8" customHeight="1">
      <c r="A175" s="41"/>
      <c r="B175" s="42"/>
      <c r="C175" s="215" t="s">
        <v>300</v>
      </c>
      <c r="D175" s="215" t="s">
        <v>153</v>
      </c>
      <c r="E175" s="216" t="s">
        <v>1442</v>
      </c>
      <c r="F175" s="217" t="s">
        <v>1443</v>
      </c>
      <c r="G175" s="218" t="s">
        <v>256</v>
      </c>
      <c r="H175" s="219">
        <v>25</v>
      </c>
      <c r="I175" s="220"/>
      <c r="J175" s="221">
        <f>ROUND(I175*H175,2)</f>
        <v>0</v>
      </c>
      <c r="K175" s="217" t="s">
        <v>157</v>
      </c>
      <c r="L175" s="47"/>
      <c r="M175" s="222" t="s">
        <v>19</v>
      </c>
      <c r="N175" s="223" t="s">
        <v>46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158</v>
      </c>
      <c r="AT175" s="226" t="s">
        <v>153</v>
      </c>
      <c r="AU175" s="226" t="s">
        <v>85</v>
      </c>
      <c r="AY175" s="20" t="s">
        <v>151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83</v>
      </c>
      <c r="BK175" s="227">
        <f>ROUND(I175*H175,2)</f>
        <v>0</v>
      </c>
      <c r="BL175" s="20" t="s">
        <v>158</v>
      </c>
      <c r="BM175" s="226" t="s">
        <v>2983</v>
      </c>
    </row>
    <row r="176" s="2" customFormat="1">
      <c r="A176" s="41"/>
      <c r="B176" s="42"/>
      <c r="C176" s="43"/>
      <c r="D176" s="228" t="s">
        <v>160</v>
      </c>
      <c r="E176" s="43"/>
      <c r="F176" s="229" t="s">
        <v>1445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160</v>
      </c>
      <c r="AU176" s="20" t="s">
        <v>85</v>
      </c>
    </row>
    <row r="177" s="2" customFormat="1" ht="16.5" customHeight="1">
      <c r="A177" s="41"/>
      <c r="B177" s="42"/>
      <c r="C177" s="267" t="s">
        <v>305</v>
      </c>
      <c r="D177" s="267" t="s">
        <v>363</v>
      </c>
      <c r="E177" s="268" t="s">
        <v>1446</v>
      </c>
      <c r="F177" s="269" t="s">
        <v>1447</v>
      </c>
      <c r="G177" s="270" t="s">
        <v>792</v>
      </c>
      <c r="H177" s="271">
        <v>0.5</v>
      </c>
      <c r="I177" s="272"/>
      <c r="J177" s="273">
        <f>ROUND(I177*H177,2)</f>
        <v>0</v>
      </c>
      <c r="K177" s="269" t="s">
        <v>157</v>
      </c>
      <c r="L177" s="274"/>
      <c r="M177" s="275" t="s">
        <v>19</v>
      </c>
      <c r="N177" s="276" t="s">
        <v>46</v>
      </c>
      <c r="O177" s="87"/>
      <c r="P177" s="224">
        <f>O177*H177</f>
        <v>0</v>
      </c>
      <c r="Q177" s="224">
        <v>0.001</v>
      </c>
      <c r="R177" s="224">
        <f>Q177*H177</f>
        <v>0.00050000000000000001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204</v>
      </c>
      <c r="AT177" s="226" t="s">
        <v>363</v>
      </c>
      <c r="AU177" s="226" t="s">
        <v>85</v>
      </c>
      <c r="AY177" s="20" t="s">
        <v>151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83</v>
      </c>
      <c r="BK177" s="227">
        <f>ROUND(I177*H177,2)</f>
        <v>0</v>
      </c>
      <c r="BL177" s="20" t="s">
        <v>158</v>
      </c>
      <c r="BM177" s="226" t="s">
        <v>2984</v>
      </c>
    </row>
    <row r="178" s="13" customFormat="1">
      <c r="A178" s="13"/>
      <c r="B178" s="233"/>
      <c r="C178" s="234"/>
      <c r="D178" s="235" t="s">
        <v>173</v>
      </c>
      <c r="E178" s="234"/>
      <c r="F178" s="237" t="s">
        <v>2985</v>
      </c>
      <c r="G178" s="234"/>
      <c r="H178" s="238">
        <v>0.5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173</v>
      </c>
      <c r="AU178" s="244" t="s">
        <v>85</v>
      </c>
      <c r="AV178" s="13" t="s">
        <v>85</v>
      </c>
      <c r="AW178" s="13" t="s">
        <v>4</v>
      </c>
      <c r="AX178" s="13" t="s">
        <v>83</v>
      </c>
      <c r="AY178" s="244" t="s">
        <v>151</v>
      </c>
    </row>
    <row r="179" s="12" customFormat="1" ht="22.8" customHeight="1">
      <c r="A179" s="12"/>
      <c r="B179" s="199"/>
      <c r="C179" s="200"/>
      <c r="D179" s="201" t="s">
        <v>74</v>
      </c>
      <c r="E179" s="213" t="s">
        <v>85</v>
      </c>
      <c r="F179" s="213" t="s">
        <v>382</v>
      </c>
      <c r="G179" s="200"/>
      <c r="H179" s="200"/>
      <c r="I179" s="203"/>
      <c r="J179" s="214">
        <f>BK179</f>
        <v>0</v>
      </c>
      <c r="K179" s="200"/>
      <c r="L179" s="205"/>
      <c r="M179" s="206"/>
      <c r="N179" s="207"/>
      <c r="O179" s="207"/>
      <c r="P179" s="208">
        <f>SUM(P180:P182)</f>
        <v>0</v>
      </c>
      <c r="Q179" s="207"/>
      <c r="R179" s="208">
        <f>SUM(R180:R182)</f>
        <v>0.87348300000000001</v>
      </c>
      <c r="S179" s="207"/>
      <c r="T179" s="209">
        <f>SUM(T180:T182)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0" t="s">
        <v>83</v>
      </c>
      <c r="AT179" s="211" t="s">
        <v>74</v>
      </c>
      <c r="AU179" s="211" t="s">
        <v>83</v>
      </c>
      <c r="AY179" s="210" t="s">
        <v>151</v>
      </c>
      <c r="BK179" s="212">
        <f>SUM(BK180:BK182)</f>
        <v>0</v>
      </c>
    </row>
    <row r="180" s="2" customFormat="1" ht="78" customHeight="1">
      <c r="A180" s="41"/>
      <c r="B180" s="42"/>
      <c r="C180" s="215" t="s">
        <v>310</v>
      </c>
      <c r="D180" s="215" t="s">
        <v>153</v>
      </c>
      <c r="E180" s="216" t="s">
        <v>2986</v>
      </c>
      <c r="F180" s="217" t="s">
        <v>2987</v>
      </c>
      <c r="G180" s="218" t="s">
        <v>193</v>
      </c>
      <c r="H180" s="219">
        <v>0.29999999999999999</v>
      </c>
      <c r="I180" s="220"/>
      <c r="J180" s="221">
        <f>ROUND(I180*H180,2)</f>
        <v>0</v>
      </c>
      <c r="K180" s="217" t="s">
        <v>19</v>
      </c>
      <c r="L180" s="47"/>
      <c r="M180" s="222" t="s">
        <v>19</v>
      </c>
      <c r="N180" s="223" t="s">
        <v>46</v>
      </c>
      <c r="O180" s="87"/>
      <c r="P180" s="224">
        <f>O180*H180</f>
        <v>0</v>
      </c>
      <c r="Q180" s="224">
        <v>2.91161</v>
      </c>
      <c r="R180" s="224">
        <f>Q180*H180</f>
        <v>0.87348300000000001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158</v>
      </c>
      <c r="AT180" s="226" t="s">
        <v>153</v>
      </c>
      <c r="AU180" s="226" t="s">
        <v>85</v>
      </c>
      <c r="AY180" s="20" t="s">
        <v>151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83</v>
      </c>
      <c r="BK180" s="227">
        <f>ROUND(I180*H180,2)</f>
        <v>0</v>
      </c>
      <c r="BL180" s="20" t="s">
        <v>158</v>
      </c>
      <c r="BM180" s="226" t="s">
        <v>2988</v>
      </c>
    </row>
    <row r="181" s="2" customFormat="1">
      <c r="A181" s="41"/>
      <c r="B181" s="42"/>
      <c r="C181" s="43"/>
      <c r="D181" s="235" t="s">
        <v>409</v>
      </c>
      <c r="E181" s="43"/>
      <c r="F181" s="277" t="s">
        <v>2989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409</v>
      </c>
      <c r="AU181" s="20" t="s">
        <v>85</v>
      </c>
    </row>
    <row r="182" s="13" customFormat="1">
      <c r="A182" s="13"/>
      <c r="B182" s="233"/>
      <c r="C182" s="234"/>
      <c r="D182" s="235" t="s">
        <v>173</v>
      </c>
      <c r="E182" s="236" t="s">
        <v>19</v>
      </c>
      <c r="F182" s="237" t="s">
        <v>2990</v>
      </c>
      <c r="G182" s="234"/>
      <c r="H182" s="238">
        <v>0.29999999999999999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173</v>
      </c>
      <c r="AU182" s="244" t="s">
        <v>85</v>
      </c>
      <c r="AV182" s="13" t="s">
        <v>85</v>
      </c>
      <c r="AW182" s="13" t="s">
        <v>36</v>
      </c>
      <c r="AX182" s="13" t="s">
        <v>83</v>
      </c>
      <c r="AY182" s="244" t="s">
        <v>151</v>
      </c>
    </row>
    <row r="183" s="12" customFormat="1" ht="22.8" customHeight="1">
      <c r="A183" s="12"/>
      <c r="B183" s="199"/>
      <c r="C183" s="200"/>
      <c r="D183" s="201" t="s">
        <v>74</v>
      </c>
      <c r="E183" s="213" t="s">
        <v>167</v>
      </c>
      <c r="F183" s="213" t="s">
        <v>392</v>
      </c>
      <c r="G183" s="200"/>
      <c r="H183" s="200"/>
      <c r="I183" s="203"/>
      <c r="J183" s="214">
        <f>BK183</f>
        <v>0</v>
      </c>
      <c r="K183" s="200"/>
      <c r="L183" s="205"/>
      <c r="M183" s="206"/>
      <c r="N183" s="207"/>
      <c r="O183" s="207"/>
      <c r="P183" s="208">
        <f>SUM(P184:P189)</f>
        <v>0</v>
      </c>
      <c r="Q183" s="207"/>
      <c r="R183" s="208">
        <f>SUM(R184:R189)</f>
        <v>32.494</v>
      </c>
      <c r="S183" s="207"/>
      <c r="T183" s="209">
        <f>SUM(T184:T189)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0" t="s">
        <v>83</v>
      </c>
      <c r="AT183" s="211" t="s">
        <v>74</v>
      </c>
      <c r="AU183" s="211" t="s">
        <v>83</v>
      </c>
      <c r="AY183" s="210" t="s">
        <v>151</v>
      </c>
      <c r="BK183" s="212">
        <f>SUM(BK184:BK189)</f>
        <v>0</v>
      </c>
    </row>
    <row r="184" s="2" customFormat="1" ht="55.5" customHeight="1">
      <c r="A184" s="41"/>
      <c r="B184" s="42"/>
      <c r="C184" s="215" t="s">
        <v>315</v>
      </c>
      <c r="D184" s="215" t="s">
        <v>153</v>
      </c>
      <c r="E184" s="216" t="s">
        <v>2991</v>
      </c>
      <c r="F184" s="217" t="s">
        <v>2992</v>
      </c>
      <c r="G184" s="218" t="s">
        <v>407</v>
      </c>
      <c r="H184" s="219">
        <v>1</v>
      </c>
      <c r="I184" s="220"/>
      <c r="J184" s="221">
        <f>ROUND(I184*H184,2)</f>
        <v>0</v>
      </c>
      <c r="K184" s="217" t="s">
        <v>19</v>
      </c>
      <c r="L184" s="47"/>
      <c r="M184" s="222" t="s">
        <v>19</v>
      </c>
      <c r="N184" s="223" t="s">
        <v>46</v>
      </c>
      <c r="O184" s="87"/>
      <c r="P184" s="224">
        <f>O184*H184</f>
        <v>0</v>
      </c>
      <c r="Q184" s="224">
        <v>8.0939999999999994</v>
      </c>
      <c r="R184" s="224">
        <f>Q184*H184</f>
        <v>8.0939999999999994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158</v>
      </c>
      <c r="AT184" s="226" t="s">
        <v>153</v>
      </c>
      <c r="AU184" s="226" t="s">
        <v>85</v>
      </c>
      <c r="AY184" s="20" t="s">
        <v>151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83</v>
      </c>
      <c r="BK184" s="227">
        <f>ROUND(I184*H184,2)</f>
        <v>0</v>
      </c>
      <c r="BL184" s="20" t="s">
        <v>158</v>
      </c>
      <c r="BM184" s="226" t="s">
        <v>2993</v>
      </c>
    </row>
    <row r="185" s="2" customFormat="1">
      <c r="A185" s="41"/>
      <c r="B185" s="42"/>
      <c r="C185" s="43"/>
      <c r="D185" s="235" t="s">
        <v>409</v>
      </c>
      <c r="E185" s="43"/>
      <c r="F185" s="277" t="s">
        <v>2994</v>
      </c>
      <c r="G185" s="43"/>
      <c r="H185" s="43"/>
      <c r="I185" s="230"/>
      <c r="J185" s="43"/>
      <c r="K185" s="43"/>
      <c r="L185" s="47"/>
      <c r="M185" s="231"/>
      <c r="N185" s="232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409</v>
      </c>
      <c r="AU185" s="20" t="s">
        <v>85</v>
      </c>
    </row>
    <row r="186" s="2" customFormat="1" ht="55.5" customHeight="1">
      <c r="A186" s="41"/>
      <c r="B186" s="42"/>
      <c r="C186" s="215" t="s">
        <v>320</v>
      </c>
      <c r="D186" s="215" t="s">
        <v>153</v>
      </c>
      <c r="E186" s="216" t="s">
        <v>2995</v>
      </c>
      <c r="F186" s="217" t="s">
        <v>2996</v>
      </c>
      <c r="G186" s="218" t="s">
        <v>407</v>
      </c>
      <c r="H186" s="219">
        <v>1</v>
      </c>
      <c r="I186" s="220"/>
      <c r="J186" s="221">
        <f>ROUND(I186*H186,2)</f>
        <v>0</v>
      </c>
      <c r="K186" s="217" t="s">
        <v>19</v>
      </c>
      <c r="L186" s="47"/>
      <c r="M186" s="222" t="s">
        <v>19</v>
      </c>
      <c r="N186" s="223" t="s">
        <v>46</v>
      </c>
      <c r="O186" s="87"/>
      <c r="P186" s="224">
        <f>O186*H186</f>
        <v>0</v>
      </c>
      <c r="Q186" s="224">
        <v>11.699999999999999</v>
      </c>
      <c r="R186" s="224">
        <f>Q186*H186</f>
        <v>11.699999999999999</v>
      </c>
      <c r="S186" s="224">
        <v>0</v>
      </c>
      <c r="T186" s="22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158</v>
      </c>
      <c r="AT186" s="226" t="s">
        <v>153</v>
      </c>
      <c r="AU186" s="226" t="s">
        <v>85</v>
      </c>
      <c r="AY186" s="20" t="s">
        <v>151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0" t="s">
        <v>83</v>
      </c>
      <c r="BK186" s="227">
        <f>ROUND(I186*H186,2)</f>
        <v>0</v>
      </c>
      <c r="BL186" s="20" t="s">
        <v>158</v>
      </c>
      <c r="BM186" s="226" t="s">
        <v>2997</v>
      </c>
    </row>
    <row r="187" s="2" customFormat="1">
      <c r="A187" s="41"/>
      <c r="B187" s="42"/>
      <c r="C187" s="43"/>
      <c r="D187" s="235" t="s">
        <v>409</v>
      </c>
      <c r="E187" s="43"/>
      <c r="F187" s="277" t="s">
        <v>2998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409</v>
      </c>
      <c r="AU187" s="20" t="s">
        <v>85</v>
      </c>
    </row>
    <row r="188" s="2" customFormat="1" ht="55.5" customHeight="1">
      <c r="A188" s="41"/>
      <c r="B188" s="42"/>
      <c r="C188" s="215" t="s">
        <v>330</v>
      </c>
      <c r="D188" s="215" t="s">
        <v>153</v>
      </c>
      <c r="E188" s="216" t="s">
        <v>2999</v>
      </c>
      <c r="F188" s="217" t="s">
        <v>3000</v>
      </c>
      <c r="G188" s="218" t="s">
        <v>407</v>
      </c>
      <c r="H188" s="219">
        <v>1</v>
      </c>
      <c r="I188" s="220"/>
      <c r="J188" s="221">
        <f>ROUND(I188*H188,2)</f>
        <v>0</v>
      </c>
      <c r="K188" s="217" t="s">
        <v>19</v>
      </c>
      <c r="L188" s="47"/>
      <c r="M188" s="222" t="s">
        <v>19</v>
      </c>
      <c r="N188" s="223" t="s">
        <v>46</v>
      </c>
      <c r="O188" s="87"/>
      <c r="P188" s="224">
        <f>O188*H188</f>
        <v>0</v>
      </c>
      <c r="Q188" s="224">
        <v>12.699999999999999</v>
      </c>
      <c r="R188" s="224">
        <f>Q188*H188</f>
        <v>12.699999999999999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158</v>
      </c>
      <c r="AT188" s="226" t="s">
        <v>153</v>
      </c>
      <c r="AU188" s="226" t="s">
        <v>85</v>
      </c>
      <c r="AY188" s="20" t="s">
        <v>151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20" t="s">
        <v>83</v>
      </c>
      <c r="BK188" s="227">
        <f>ROUND(I188*H188,2)</f>
        <v>0</v>
      </c>
      <c r="BL188" s="20" t="s">
        <v>158</v>
      </c>
      <c r="BM188" s="226" t="s">
        <v>3001</v>
      </c>
    </row>
    <row r="189" s="2" customFormat="1">
      <c r="A189" s="41"/>
      <c r="B189" s="42"/>
      <c r="C189" s="43"/>
      <c r="D189" s="235" t="s">
        <v>409</v>
      </c>
      <c r="E189" s="43"/>
      <c r="F189" s="277" t="s">
        <v>3002</v>
      </c>
      <c r="G189" s="43"/>
      <c r="H189" s="43"/>
      <c r="I189" s="230"/>
      <c r="J189" s="43"/>
      <c r="K189" s="43"/>
      <c r="L189" s="47"/>
      <c r="M189" s="231"/>
      <c r="N189" s="232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409</v>
      </c>
      <c r="AU189" s="20" t="s">
        <v>85</v>
      </c>
    </row>
    <row r="190" s="12" customFormat="1" ht="22.8" customHeight="1">
      <c r="A190" s="12"/>
      <c r="B190" s="199"/>
      <c r="C190" s="200"/>
      <c r="D190" s="201" t="s">
        <v>74</v>
      </c>
      <c r="E190" s="213" t="s">
        <v>158</v>
      </c>
      <c r="F190" s="213" t="s">
        <v>431</v>
      </c>
      <c r="G190" s="200"/>
      <c r="H190" s="200"/>
      <c r="I190" s="203"/>
      <c r="J190" s="214">
        <f>BK190</f>
        <v>0</v>
      </c>
      <c r="K190" s="200"/>
      <c r="L190" s="205"/>
      <c r="M190" s="206"/>
      <c r="N190" s="207"/>
      <c r="O190" s="207"/>
      <c r="P190" s="208">
        <f>SUM(P191:P214)</f>
        <v>0</v>
      </c>
      <c r="Q190" s="207"/>
      <c r="R190" s="208">
        <f>SUM(R191:R214)</f>
        <v>2.9344617399999997</v>
      </c>
      <c r="S190" s="207"/>
      <c r="T190" s="209">
        <f>SUM(T191:T214)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0" t="s">
        <v>83</v>
      </c>
      <c r="AT190" s="211" t="s">
        <v>74</v>
      </c>
      <c r="AU190" s="211" t="s">
        <v>83</v>
      </c>
      <c r="AY190" s="210" t="s">
        <v>151</v>
      </c>
      <c r="BK190" s="212">
        <f>SUM(BK191:BK214)</f>
        <v>0</v>
      </c>
    </row>
    <row r="191" s="2" customFormat="1" ht="33" customHeight="1">
      <c r="A191" s="41"/>
      <c r="B191" s="42"/>
      <c r="C191" s="215" t="s">
        <v>335</v>
      </c>
      <c r="D191" s="215" t="s">
        <v>153</v>
      </c>
      <c r="E191" s="216" t="s">
        <v>433</v>
      </c>
      <c r="F191" s="217" t="s">
        <v>434</v>
      </c>
      <c r="G191" s="218" t="s">
        <v>193</v>
      </c>
      <c r="H191" s="219">
        <v>0.97099999999999997</v>
      </c>
      <c r="I191" s="220"/>
      <c r="J191" s="221">
        <f>ROUND(I191*H191,2)</f>
        <v>0</v>
      </c>
      <c r="K191" s="217" t="s">
        <v>157</v>
      </c>
      <c r="L191" s="47"/>
      <c r="M191" s="222" t="s">
        <v>19</v>
      </c>
      <c r="N191" s="223" t="s">
        <v>46</v>
      </c>
      <c r="O191" s="87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6" t="s">
        <v>158</v>
      </c>
      <c r="AT191" s="226" t="s">
        <v>153</v>
      </c>
      <c r="AU191" s="226" t="s">
        <v>85</v>
      </c>
      <c r="AY191" s="20" t="s">
        <v>151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20" t="s">
        <v>83</v>
      </c>
      <c r="BK191" s="227">
        <f>ROUND(I191*H191,2)</f>
        <v>0</v>
      </c>
      <c r="BL191" s="20" t="s">
        <v>158</v>
      </c>
      <c r="BM191" s="226" t="s">
        <v>3003</v>
      </c>
    </row>
    <row r="192" s="2" customFormat="1">
      <c r="A192" s="41"/>
      <c r="B192" s="42"/>
      <c r="C192" s="43"/>
      <c r="D192" s="228" t="s">
        <v>160</v>
      </c>
      <c r="E192" s="43"/>
      <c r="F192" s="229" t="s">
        <v>436</v>
      </c>
      <c r="G192" s="43"/>
      <c r="H192" s="43"/>
      <c r="I192" s="230"/>
      <c r="J192" s="43"/>
      <c r="K192" s="43"/>
      <c r="L192" s="47"/>
      <c r="M192" s="231"/>
      <c r="N192" s="232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160</v>
      </c>
      <c r="AU192" s="20" t="s">
        <v>85</v>
      </c>
    </row>
    <row r="193" s="13" customFormat="1">
      <c r="A193" s="13"/>
      <c r="B193" s="233"/>
      <c r="C193" s="234"/>
      <c r="D193" s="235" t="s">
        <v>173</v>
      </c>
      <c r="E193" s="236" t="s">
        <v>19</v>
      </c>
      <c r="F193" s="237" t="s">
        <v>3004</v>
      </c>
      <c r="G193" s="234"/>
      <c r="H193" s="238">
        <v>0.97099999999999997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173</v>
      </c>
      <c r="AU193" s="244" t="s">
        <v>85</v>
      </c>
      <c r="AV193" s="13" t="s">
        <v>85</v>
      </c>
      <c r="AW193" s="13" t="s">
        <v>36</v>
      </c>
      <c r="AX193" s="13" t="s">
        <v>83</v>
      </c>
      <c r="AY193" s="244" t="s">
        <v>151</v>
      </c>
    </row>
    <row r="194" s="2" customFormat="1" ht="24.15" customHeight="1">
      <c r="A194" s="41"/>
      <c r="B194" s="42"/>
      <c r="C194" s="215" t="s">
        <v>341</v>
      </c>
      <c r="D194" s="215" t="s">
        <v>153</v>
      </c>
      <c r="E194" s="216" t="s">
        <v>441</v>
      </c>
      <c r="F194" s="217" t="s">
        <v>442</v>
      </c>
      <c r="G194" s="218" t="s">
        <v>407</v>
      </c>
      <c r="H194" s="219">
        <v>16</v>
      </c>
      <c r="I194" s="220"/>
      <c r="J194" s="221">
        <f>ROUND(I194*H194,2)</f>
        <v>0</v>
      </c>
      <c r="K194" s="217" t="s">
        <v>157</v>
      </c>
      <c r="L194" s="47"/>
      <c r="M194" s="222" t="s">
        <v>19</v>
      </c>
      <c r="N194" s="223" t="s">
        <v>46</v>
      </c>
      <c r="O194" s="87"/>
      <c r="P194" s="224">
        <f>O194*H194</f>
        <v>0</v>
      </c>
      <c r="Q194" s="224">
        <v>0.087419999999999998</v>
      </c>
      <c r="R194" s="224">
        <f>Q194*H194</f>
        <v>1.39872</v>
      </c>
      <c r="S194" s="224">
        <v>0</v>
      </c>
      <c r="T194" s="22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158</v>
      </c>
      <c r="AT194" s="226" t="s">
        <v>153</v>
      </c>
      <c r="AU194" s="226" t="s">
        <v>85</v>
      </c>
      <c r="AY194" s="20" t="s">
        <v>151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83</v>
      </c>
      <c r="BK194" s="227">
        <f>ROUND(I194*H194,2)</f>
        <v>0</v>
      </c>
      <c r="BL194" s="20" t="s">
        <v>158</v>
      </c>
      <c r="BM194" s="226" t="s">
        <v>3005</v>
      </c>
    </row>
    <row r="195" s="2" customFormat="1">
      <c r="A195" s="41"/>
      <c r="B195" s="42"/>
      <c r="C195" s="43"/>
      <c r="D195" s="228" t="s">
        <v>160</v>
      </c>
      <c r="E195" s="43"/>
      <c r="F195" s="229" t="s">
        <v>444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160</v>
      </c>
      <c r="AU195" s="20" t="s">
        <v>85</v>
      </c>
    </row>
    <row r="196" s="13" customFormat="1">
      <c r="A196" s="13"/>
      <c r="B196" s="233"/>
      <c r="C196" s="234"/>
      <c r="D196" s="235" t="s">
        <v>173</v>
      </c>
      <c r="E196" s="236" t="s">
        <v>19</v>
      </c>
      <c r="F196" s="237" t="s">
        <v>3006</v>
      </c>
      <c r="G196" s="234"/>
      <c r="H196" s="238">
        <v>5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173</v>
      </c>
      <c r="AU196" s="244" t="s">
        <v>85</v>
      </c>
      <c r="AV196" s="13" t="s">
        <v>85</v>
      </c>
      <c r="AW196" s="13" t="s">
        <v>36</v>
      </c>
      <c r="AX196" s="13" t="s">
        <v>75</v>
      </c>
      <c r="AY196" s="244" t="s">
        <v>151</v>
      </c>
    </row>
    <row r="197" s="13" customFormat="1">
      <c r="A197" s="13"/>
      <c r="B197" s="233"/>
      <c r="C197" s="234"/>
      <c r="D197" s="235" t="s">
        <v>173</v>
      </c>
      <c r="E197" s="236" t="s">
        <v>19</v>
      </c>
      <c r="F197" s="237" t="s">
        <v>3007</v>
      </c>
      <c r="G197" s="234"/>
      <c r="H197" s="238">
        <v>11</v>
      </c>
      <c r="I197" s="239"/>
      <c r="J197" s="234"/>
      <c r="K197" s="234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173</v>
      </c>
      <c r="AU197" s="244" t="s">
        <v>85</v>
      </c>
      <c r="AV197" s="13" t="s">
        <v>85</v>
      </c>
      <c r="AW197" s="13" t="s">
        <v>36</v>
      </c>
      <c r="AX197" s="13" t="s">
        <v>75</v>
      </c>
      <c r="AY197" s="244" t="s">
        <v>151</v>
      </c>
    </row>
    <row r="198" s="14" customFormat="1">
      <c r="A198" s="14"/>
      <c r="B198" s="245"/>
      <c r="C198" s="246"/>
      <c r="D198" s="235" t="s">
        <v>173</v>
      </c>
      <c r="E198" s="247" t="s">
        <v>19</v>
      </c>
      <c r="F198" s="248" t="s">
        <v>3008</v>
      </c>
      <c r="G198" s="246"/>
      <c r="H198" s="249">
        <v>16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173</v>
      </c>
      <c r="AU198" s="255" t="s">
        <v>85</v>
      </c>
      <c r="AV198" s="14" t="s">
        <v>158</v>
      </c>
      <c r="AW198" s="14" t="s">
        <v>36</v>
      </c>
      <c r="AX198" s="14" t="s">
        <v>83</v>
      </c>
      <c r="AY198" s="255" t="s">
        <v>151</v>
      </c>
    </row>
    <row r="199" s="2" customFormat="1" ht="24.15" customHeight="1">
      <c r="A199" s="41"/>
      <c r="B199" s="42"/>
      <c r="C199" s="267" t="s">
        <v>348</v>
      </c>
      <c r="D199" s="267" t="s">
        <v>363</v>
      </c>
      <c r="E199" s="268" t="s">
        <v>447</v>
      </c>
      <c r="F199" s="269" t="s">
        <v>448</v>
      </c>
      <c r="G199" s="270" t="s">
        <v>407</v>
      </c>
      <c r="H199" s="271">
        <v>5</v>
      </c>
      <c r="I199" s="272"/>
      <c r="J199" s="273">
        <f>ROUND(I199*H199,2)</f>
        <v>0</v>
      </c>
      <c r="K199" s="269" t="s">
        <v>157</v>
      </c>
      <c r="L199" s="274"/>
      <c r="M199" s="275" t="s">
        <v>19</v>
      </c>
      <c r="N199" s="276" t="s">
        <v>46</v>
      </c>
      <c r="O199" s="87"/>
      <c r="P199" s="224">
        <f>O199*H199</f>
        <v>0</v>
      </c>
      <c r="Q199" s="224">
        <v>0.040000000000000001</v>
      </c>
      <c r="R199" s="224">
        <f>Q199*H199</f>
        <v>0.20000000000000001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204</v>
      </c>
      <c r="AT199" s="226" t="s">
        <v>363</v>
      </c>
      <c r="AU199" s="226" t="s">
        <v>85</v>
      </c>
      <c r="AY199" s="20" t="s">
        <v>151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83</v>
      </c>
      <c r="BK199" s="227">
        <f>ROUND(I199*H199,2)</f>
        <v>0</v>
      </c>
      <c r="BL199" s="20" t="s">
        <v>158</v>
      </c>
      <c r="BM199" s="226" t="s">
        <v>3009</v>
      </c>
    </row>
    <row r="200" s="2" customFormat="1" ht="24.15" customHeight="1">
      <c r="A200" s="41"/>
      <c r="B200" s="42"/>
      <c r="C200" s="267" t="s">
        <v>355</v>
      </c>
      <c r="D200" s="267" t="s">
        <v>363</v>
      </c>
      <c r="E200" s="268" t="s">
        <v>451</v>
      </c>
      <c r="F200" s="269" t="s">
        <v>452</v>
      </c>
      <c r="G200" s="270" t="s">
        <v>407</v>
      </c>
      <c r="H200" s="271">
        <v>11</v>
      </c>
      <c r="I200" s="272"/>
      <c r="J200" s="273">
        <f>ROUND(I200*H200,2)</f>
        <v>0</v>
      </c>
      <c r="K200" s="269" t="s">
        <v>157</v>
      </c>
      <c r="L200" s="274"/>
      <c r="M200" s="275" t="s">
        <v>19</v>
      </c>
      <c r="N200" s="276" t="s">
        <v>46</v>
      </c>
      <c r="O200" s="87"/>
      <c r="P200" s="224">
        <f>O200*H200</f>
        <v>0</v>
      </c>
      <c r="Q200" s="224">
        <v>0.068000000000000005</v>
      </c>
      <c r="R200" s="224">
        <f>Q200*H200</f>
        <v>0.748</v>
      </c>
      <c r="S200" s="224">
        <v>0</v>
      </c>
      <c r="T200" s="225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6" t="s">
        <v>204</v>
      </c>
      <c r="AT200" s="226" t="s">
        <v>363</v>
      </c>
      <c r="AU200" s="226" t="s">
        <v>85</v>
      </c>
      <c r="AY200" s="20" t="s">
        <v>151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20" t="s">
        <v>83</v>
      </c>
      <c r="BK200" s="227">
        <f>ROUND(I200*H200,2)</f>
        <v>0</v>
      </c>
      <c r="BL200" s="20" t="s">
        <v>158</v>
      </c>
      <c r="BM200" s="226" t="s">
        <v>3010</v>
      </c>
    </row>
    <row r="201" s="2" customFormat="1" ht="49.05" customHeight="1">
      <c r="A201" s="41"/>
      <c r="B201" s="42"/>
      <c r="C201" s="215" t="s">
        <v>362</v>
      </c>
      <c r="D201" s="215" t="s">
        <v>153</v>
      </c>
      <c r="E201" s="216" t="s">
        <v>466</v>
      </c>
      <c r="F201" s="217" t="s">
        <v>467</v>
      </c>
      <c r="G201" s="218" t="s">
        <v>193</v>
      </c>
      <c r="H201" s="219">
        <v>2.9129999999999998</v>
      </c>
      <c r="I201" s="220"/>
      <c r="J201" s="221">
        <f>ROUND(I201*H201,2)</f>
        <v>0</v>
      </c>
      <c r="K201" s="217" t="s">
        <v>157</v>
      </c>
      <c r="L201" s="47"/>
      <c r="M201" s="222" t="s">
        <v>19</v>
      </c>
      <c r="N201" s="223" t="s">
        <v>46</v>
      </c>
      <c r="O201" s="87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6" t="s">
        <v>158</v>
      </c>
      <c r="AT201" s="226" t="s">
        <v>153</v>
      </c>
      <c r="AU201" s="226" t="s">
        <v>85</v>
      </c>
      <c r="AY201" s="20" t="s">
        <v>151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20" t="s">
        <v>83</v>
      </c>
      <c r="BK201" s="227">
        <f>ROUND(I201*H201,2)</f>
        <v>0</v>
      </c>
      <c r="BL201" s="20" t="s">
        <v>158</v>
      </c>
      <c r="BM201" s="226" t="s">
        <v>3011</v>
      </c>
    </row>
    <row r="202" s="2" customFormat="1">
      <c r="A202" s="41"/>
      <c r="B202" s="42"/>
      <c r="C202" s="43"/>
      <c r="D202" s="228" t="s">
        <v>160</v>
      </c>
      <c r="E202" s="43"/>
      <c r="F202" s="229" t="s">
        <v>469</v>
      </c>
      <c r="G202" s="43"/>
      <c r="H202" s="43"/>
      <c r="I202" s="230"/>
      <c r="J202" s="43"/>
      <c r="K202" s="43"/>
      <c r="L202" s="47"/>
      <c r="M202" s="231"/>
      <c r="N202" s="232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160</v>
      </c>
      <c r="AU202" s="20" t="s">
        <v>85</v>
      </c>
    </row>
    <row r="203" s="13" customFormat="1">
      <c r="A203" s="13"/>
      <c r="B203" s="233"/>
      <c r="C203" s="234"/>
      <c r="D203" s="235" t="s">
        <v>173</v>
      </c>
      <c r="E203" s="236" t="s">
        <v>19</v>
      </c>
      <c r="F203" s="237" t="s">
        <v>3012</v>
      </c>
      <c r="G203" s="234"/>
      <c r="H203" s="238">
        <v>2.9129999999999998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173</v>
      </c>
      <c r="AU203" s="244" t="s">
        <v>85</v>
      </c>
      <c r="AV203" s="13" t="s">
        <v>85</v>
      </c>
      <c r="AW203" s="13" t="s">
        <v>36</v>
      </c>
      <c r="AX203" s="13" t="s">
        <v>83</v>
      </c>
      <c r="AY203" s="244" t="s">
        <v>151</v>
      </c>
    </row>
    <row r="204" s="2" customFormat="1" ht="37.8" customHeight="1">
      <c r="A204" s="41"/>
      <c r="B204" s="42"/>
      <c r="C204" s="215" t="s">
        <v>369</v>
      </c>
      <c r="D204" s="215" t="s">
        <v>153</v>
      </c>
      <c r="E204" s="216" t="s">
        <v>472</v>
      </c>
      <c r="F204" s="217" t="s">
        <v>473</v>
      </c>
      <c r="G204" s="218" t="s">
        <v>256</v>
      </c>
      <c r="H204" s="219">
        <v>4.5599999999999996</v>
      </c>
      <c r="I204" s="220"/>
      <c r="J204" s="221">
        <f>ROUND(I204*H204,2)</f>
        <v>0</v>
      </c>
      <c r="K204" s="217" t="s">
        <v>157</v>
      </c>
      <c r="L204" s="47"/>
      <c r="M204" s="222" t="s">
        <v>19</v>
      </c>
      <c r="N204" s="223" t="s">
        <v>46</v>
      </c>
      <c r="O204" s="87"/>
      <c r="P204" s="224">
        <f>O204*H204</f>
        <v>0</v>
      </c>
      <c r="Q204" s="224">
        <v>0.0063200000000000001</v>
      </c>
      <c r="R204" s="224">
        <f>Q204*H204</f>
        <v>0.0288192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158</v>
      </c>
      <c r="AT204" s="226" t="s">
        <v>153</v>
      </c>
      <c r="AU204" s="226" t="s">
        <v>85</v>
      </c>
      <c r="AY204" s="20" t="s">
        <v>151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83</v>
      </c>
      <c r="BK204" s="227">
        <f>ROUND(I204*H204,2)</f>
        <v>0</v>
      </c>
      <c r="BL204" s="20" t="s">
        <v>158</v>
      </c>
      <c r="BM204" s="226" t="s">
        <v>3013</v>
      </c>
    </row>
    <row r="205" s="2" customFormat="1">
      <c r="A205" s="41"/>
      <c r="B205" s="42"/>
      <c r="C205" s="43"/>
      <c r="D205" s="228" t="s">
        <v>160</v>
      </c>
      <c r="E205" s="43"/>
      <c r="F205" s="229" t="s">
        <v>475</v>
      </c>
      <c r="G205" s="43"/>
      <c r="H205" s="43"/>
      <c r="I205" s="230"/>
      <c r="J205" s="43"/>
      <c r="K205" s="43"/>
      <c r="L205" s="47"/>
      <c r="M205" s="231"/>
      <c r="N205" s="232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160</v>
      </c>
      <c r="AU205" s="20" t="s">
        <v>85</v>
      </c>
    </row>
    <row r="206" s="13" customFormat="1">
      <c r="A206" s="13"/>
      <c r="B206" s="233"/>
      <c r="C206" s="234"/>
      <c r="D206" s="235" t="s">
        <v>173</v>
      </c>
      <c r="E206" s="236" t="s">
        <v>19</v>
      </c>
      <c r="F206" s="237" t="s">
        <v>3014</v>
      </c>
      <c r="G206" s="234"/>
      <c r="H206" s="238">
        <v>4.5599999999999996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173</v>
      </c>
      <c r="AU206" s="244" t="s">
        <v>85</v>
      </c>
      <c r="AV206" s="13" t="s">
        <v>85</v>
      </c>
      <c r="AW206" s="13" t="s">
        <v>36</v>
      </c>
      <c r="AX206" s="13" t="s">
        <v>83</v>
      </c>
      <c r="AY206" s="244" t="s">
        <v>151</v>
      </c>
    </row>
    <row r="207" s="2" customFormat="1" ht="24.15" customHeight="1">
      <c r="A207" s="41"/>
      <c r="B207" s="42"/>
      <c r="C207" s="215" t="s">
        <v>377</v>
      </c>
      <c r="D207" s="215" t="s">
        <v>153</v>
      </c>
      <c r="E207" s="216" t="s">
        <v>478</v>
      </c>
      <c r="F207" s="217" t="s">
        <v>479</v>
      </c>
      <c r="G207" s="218" t="s">
        <v>351</v>
      </c>
      <c r="H207" s="219">
        <v>0.10199999999999999</v>
      </c>
      <c r="I207" s="220"/>
      <c r="J207" s="221">
        <f>ROUND(I207*H207,2)</f>
        <v>0</v>
      </c>
      <c r="K207" s="217" t="s">
        <v>157</v>
      </c>
      <c r="L207" s="47"/>
      <c r="M207" s="222" t="s">
        <v>19</v>
      </c>
      <c r="N207" s="223" t="s">
        <v>46</v>
      </c>
      <c r="O207" s="87"/>
      <c r="P207" s="224">
        <f>O207*H207</f>
        <v>0</v>
      </c>
      <c r="Q207" s="224">
        <v>1.06277</v>
      </c>
      <c r="R207" s="224">
        <f>Q207*H207</f>
        <v>0.10840253999999999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158</v>
      </c>
      <c r="AT207" s="226" t="s">
        <v>153</v>
      </c>
      <c r="AU207" s="226" t="s">
        <v>85</v>
      </c>
      <c r="AY207" s="20" t="s">
        <v>151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83</v>
      </c>
      <c r="BK207" s="227">
        <f>ROUND(I207*H207,2)</f>
        <v>0</v>
      </c>
      <c r="BL207" s="20" t="s">
        <v>158</v>
      </c>
      <c r="BM207" s="226" t="s">
        <v>3015</v>
      </c>
    </row>
    <row r="208" s="2" customFormat="1">
      <c r="A208" s="41"/>
      <c r="B208" s="42"/>
      <c r="C208" s="43"/>
      <c r="D208" s="228" t="s">
        <v>160</v>
      </c>
      <c r="E208" s="43"/>
      <c r="F208" s="229" t="s">
        <v>481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160</v>
      </c>
      <c r="AU208" s="20" t="s">
        <v>85</v>
      </c>
    </row>
    <row r="209" s="13" customFormat="1">
      <c r="A209" s="13"/>
      <c r="B209" s="233"/>
      <c r="C209" s="234"/>
      <c r="D209" s="235" t="s">
        <v>173</v>
      </c>
      <c r="E209" s="236" t="s">
        <v>19</v>
      </c>
      <c r="F209" s="237" t="s">
        <v>3016</v>
      </c>
      <c r="G209" s="234"/>
      <c r="H209" s="238">
        <v>0.10199999999999999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173</v>
      </c>
      <c r="AU209" s="244" t="s">
        <v>85</v>
      </c>
      <c r="AV209" s="13" t="s">
        <v>85</v>
      </c>
      <c r="AW209" s="13" t="s">
        <v>36</v>
      </c>
      <c r="AX209" s="13" t="s">
        <v>83</v>
      </c>
      <c r="AY209" s="244" t="s">
        <v>151</v>
      </c>
    </row>
    <row r="210" s="2" customFormat="1" ht="44.25" customHeight="1">
      <c r="A210" s="41"/>
      <c r="B210" s="42"/>
      <c r="C210" s="215" t="s">
        <v>383</v>
      </c>
      <c r="D210" s="215" t="s">
        <v>153</v>
      </c>
      <c r="E210" s="216" t="s">
        <v>3017</v>
      </c>
      <c r="F210" s="217" t="s">
        <v>3018</v>
      </c>
      <c r="G210" s="218" t="s">
        <v>407</v>
      </c>
      <c r="H210" s="219">
        <v>2</v>
      </c>
      <c r="I210" s="220"/>
      <c r="J210" s="221">
        <f>ROUND(I210*H210,2)</f>
        <v>0</v>
      </c>
      <c r="K210" s="217" t="s">
        <v>157</v>
      </c>
      <c r="L210" s="47"/>
      <c r="M210" s="222" t="s">
        <v>19</v>
      </c>
      <c r="N210" s="223" t="s">
        <v>46</v>
      </c>
      <c r="O210" s="87"/>
      <c r="P210" s="224">
        <f>O210*H210</f>
        <v>0</v>
      </c>
      <c r="Q210" s="224">
        <v>0.22525999999999999</v>
      </c>
      <c r="R210" s="224">
        <f>Q210*H210</f>
        <v>0.45051999999999998</v>
      </c>
      <c r="S210" s="224">
        <v>0</v>
      </c>
      <c r="T210" s="225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6" t="s">
        <v>158</v>
      </c>
      <c r="AT210" s="226" t="s">
        <v>153</v>
      </c>
      <c r="AU210" s="226" t="s">
        <v>85</v>
      </c>
      <c r="AY210" s="20" t="s">
        <v>151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20" t="s">
        <v>83</v>
      </c>
      <c r="BK210" s="227">
        <f>ROUND(I210*H210,2)</f>
        <v>0</v>
      </c>
      <c r="BL210" s="20" t="s">
        <v>158</v>
      </c>
      <c r="BM210" s="226" t="s">
        <v>3019</v>
      </c>
    </row>
    <row r="211" s="2" customFormat="1">
      <c r="A211" s="41"/>
      <c r="B211" s="42"/>
      <c r="C211" s="43"/>
      <c r="D211" s="228" t="s">
        <v>160</v>
      </c>
      <c r="E211" s="43"/>
      <c r="F211" s="229" t="s">
        <v>3020</v>
      </c>
      <c r="G211" s="43"/>
      <c r="H211" s="43"/>
      <c r="I211" s="230"/>
      <c r="J211" s="43"/>
      <c r="K211" s="43"/>
      <c r="L211" s="47"/>
      <c r="M211" s="231"/>
      <c r="N211" s="232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160</v>
      </c>
      <c r="AU211" s="20" t="s">
        <v>85</v>
      </c>
    </row>
    <row r="212" s="13" customFormat="1">
      <c r="A212" s="13"/>
      <c r="B212" s="233"/>
      <c r="C212" s="234"/>
      <c r="D212" s="235" t="s">
        <v>173</v>
      </c>
      <c r="E212" s="236" t="s">
        <v>19</v>
      </c>
      <c r="F212" s="237" t="s">
        <v>3021</v>
      </c>
      <c r="G212" s="234"/>
      <c r="H212" s="238">
        <v>1</v>
      </c>
      <c r="I212" s="239"/>
      <c r="J212" s="234"/>
      <c r="K212" s="234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173</v>
      </c>
      <c r="AU212" s="244" t="s">
        <v>85</v>
      </c>
      <c r="AV212" s="13" t="s">
        <v>85</v>
      </c>
      <c r="AW212" s="13" t="s">
        <v>36</v>
      </c>
      <c r="AX212" s="13" t="s">
        <v>75</v>
      </c>
      <c r="AY212" s="244" t="s">
        <v>151</v>
      </c>
    </row>
    <row r="213" s="13" customFormat="1">
      <c r="A213" s="13"/>
      <c r="B213" s="233"/>
      <c r="C213" s="234"/>
      <c r="D213" s="235" t="s">
        <v>173</v>
      </c>
      <c r="E213" s="236" t="s">
        <v>19</v>
      </c>
      <c r="F213" s="237" t="s">
        <v>3022</v>
      </c>
      <c r="G213" s="234"/>
      <c r="H213" s="238">
        <v>1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173</v>
      </c>
      <c r="AU213" s="244" t="s">
        <v>85</v>
      </c>
      <c r="AV213" s="13" t="s">
        <v>85</v>
      </c>
      <c r="AW213" s="13" t="s">
        <v>36</v>
      </c>
      <c r="AX213" s="13" t="s">
        <v>75</v>
      </c>
      <c r="AY213" s="244" t="s">
        <v>151</v>
      </c>
    </row>
    <row r="214" s="14" customFormat="1">
      <c r="A214" s="14"/>
      <c r="B214" s="245"/>
      <c r="C214" s="246"/>
      <c r="D214" s="235" t="s">
        <v>173</v>
      </c>
      <c r="E214" s="247" t="s">
        <v>19</v>
      </c>
      <c r="F214" s="248" t="s">
        <v>177</v>
      </c>
      <c r="G214" s="246"/>
      <c r="H214" s="249">
        <v>2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173</v>
      </c>
      <c r="AU214" s="255" t="s">
        <v>85</v>
      </c>
      <c r="AV214" s="14" t="s">
        <v>158</v>
      </c>
      <c r="AW214" s="14" t="s">
        <v>36</v>
      </c>
      <c r="AX214" s="14" t="s">
        <v>83</v>
      </c>
      <c r="AY214" s="255" t="s">
        <v>151</v>
      </c>
    </row>
    <row r="215" s="12" customFormat="1" ht="22.8" customHeight="1">
      <c r="A215" s="12"/>
      <c r="B215" s="199"/>
      <c r="C215" s="200"/>
      <c r="D215" s="201" t="s">
        <v>74</v>
      </c>
      <c r="E215" s="213" t="s">
        <v>204</v>
      </c>
      <c r="F215" s="213" t="s">
        <v>483</v>
      </c>
      <c r="G215" s="200"/>
      <c r="H215" s="200"/>
      <c r="I215" s="203"/>
      <c r="J215" s="214">
        <f>BK215</f>
        <v>0</v>
      </c>
      <c r="K215" s="200"/>
      <c r="L215" s="205"/>
      <c r="M215" s="206"/>
      <c r="N215" s="207"/>
      <c r="O215" s="207"/>
      <c r="P215" s="208">
        <f>SUM(P216:P233)</f>
        <v>0</v>
      </c>
      <c r="Q215" s="207"/>
      <c r="R215" s="208">
        <f>SUM(R216:R233)</f>
        <v>1.5844</v>
      </c>
      <c r="S215" s="207"/>
      <c r="T215" s="209">
        <f>SUM(T216:T233)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0" t="s">
        <v>83</v>
      </c>
      <c r="AT215" s="211" t="s">
        <v>74</v>
      </c>
      <c r="AU215" s="211" t="s">
        <v>83</v>
      </c>
      <c r="AY215" s="210" t="s">
        <v>151</v>
      </c>
      <c r="BK215" s="212">
        <f>SUM(BK216:BK233)</f>
        <v>0</v>
      </c>
    </row>
    <row r="216" s="2" customFormat="1" ht="37.8" customHeight="1">
      <c r="A216" s="41"/>
      <c r="B216" s="42"/>
      <c r="C216" s="215" t="s">
        <v>393</v>
      </c>
      <c r="D216" s="215" t="s">
        <v>153</v>
      </c>
      <c r="E216" s="216" t="s">
        <v>721</v>
      </c>
      <c r="F216" s="217" t="s">
        <v>722</v>
      </c>
      <c r="G216" s="218" t="s">
        <v>407</v>
      </c>
      <c r="H216" s="219">
        <v>10</v>
      </c>
      <c r="I216" s="220"/>
      <c r="J216" s="221">
        <f>ROUND(I216*H216,2)</f>
        <v>0</v>
      </c>
      <c r="K216" s="217" t="s">
        <v>157</v>
      </c>
      <c r="L216" s="47"/>
      <c r="M216" s="222" t="s">
        <v>19</v>
      </c>
      <c r="N216" s="223" t="s">
        <v>46</v>
      </c>
      <c r="O216" s="87"/>
      <c r="P216" s="224">
        <f>O216*H216</f>
        <v>0</v>
      </c>
      <c r="Q216" s="224">
        <v>0.089999999999999997</v>
      </c>
      <c r="R216" s="224">
        <f>Q216*H216</f>
        <v>0.89999999999999991</v>
      </c>
      <c r="S216" s="224">
        <v>0</v>
      </c>
      <c r="T216" s="225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6" t="s">
        <v>158</v>
      </c>
      <c r="AT216" s="226" t="s">
        <v>153</v>
      </c>
      <c r="AU216" s="226" t="s">
        <v>85</v>
      </c>
      <c r="AY216" s="20" t="s">
        <v>151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20" t="s">
        <v>83</v>
      </c>
      <c r="BK216" s="227">
        <f>ROUND(I216*H216,2)</f>
        <v>0</v>
      </c>
      <c r="BL216" s="20" t="s">
        <v>158</v>
      </c>
      <c r="BM216" s="226" t="s">
        <v>3023</v>
      </c>
    </row>
    <row r="217" s="2" customFormat="1">
      <c r="A217" s="41"/>
      <c r="B217" s="42"/>
      <c r="C217" s="43"/>
      <c r="D217" s="228" t="s">
        <v>160</v>
      </c>
      <c r="E217" s="43"/>
      <c r="F217" s="229" t="s">
        <v>724</v>
      </c>
      <c r="G217" s="43"/>
      <c r="H217" s="43"/>
      <c r="I217" s="230"/>
      <c r="J217" s="43"/>
      <c r="K217" s="43"/>
      <c r="L217" s="47"/>
      <c r="M217" s="231"/>
      <c r="N217" s="232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160</v>
      </c>
      <c r="AU217" s="20" t="s">
        <v>85</v>
      </c>
    </row>
    <row r="218" s="13" customFormat="1">
      <c r="A218" s="13"/>
      <c r="B218" s="233"/>
      <c r="C218" s="234"/>
      <c r="D218" s="235" t="s">
        <v>173</v>
      </c>
      <c r="E218" s="236" t="s">
        <v>19</v>
      </c>
      <c r="F218" s="237" t="s">
        <v>3024</v>
      </c>
      <c r="G218" s="234"/>
      <c r="H218" s="238">
        <v>4</v>
      </c>
      <c r="I218" s="239"/>
      <c r="J218" s="234"/>
      <c r="K218" s="234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173</v>
      </c>
      <c r="AU218" s="244" t="s">
        <v>85</v>
      </c>
      <c r="AV218" s="13" t="s">
        <v>85</v>
      </c>
      <c r="AW218" s="13" t="s">
        <v>36</v>
      </c>
      <c r="AX218" s="13" t="s">
        <v>75</v>
      </c>
      <c r="AY218" s="244" t="s">
        <v>151</v>
      </c>
    </row>
    <row r="219" s="13" customFormat="1">
      <c r="A219" s="13"/>
      <c r="B219" s="233"/>
      <c r="C219" s="234"/>
      <c r="D219" s="235" t="s">
        <v>173</v>
      </c>
      <c r="E219" s="236" t="s">
        <v>19</v>
      </c>
      <c r="F219" s="237" t="s">
        <v>3025</v>
      </c>
      <c r="G219" s="234"/>
      <c r="H219" s="238">
        <v>4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173</v>
      </c>
      <c r="AU219" s="244" t="s">
        <v>85</v>
      </c>
      <c r="AV219" s="13" t="s">
        <v>85</v>
      </c>
      <c r="AW219" s="13" t="s">
        <v>36</v>
      </c>
      <c r="AX219" s="13" t="s">
        <v>75</v>
      </c>
      <c r="AY219" s="244" t="s">
        <v>151</v>
      </c>
    </row>
    <row r="220" s="13" customFormat="1">
      <c r="A220" s="13"/>
      <c r="B220" s="233"/>
      <c r="C220" s="234"/>
      <c r="D220" s="235" t="s">
        <v>173</v>
      </c>
      <c r="E220" s="236" t="s">
        <v>19</v>
      </c>
      <c r="F220" s="237" t="s">
        <v>3026</v>
      </c>
      <c r="G220" s="234"/>
      <c r="H220" s="238">
        <v>2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173</v>
      </c>
      <c r="AU220" s="244" t="s">
        <v>85</v>
      </c>
      <c r="AV220" s="13" t="s">
        <v>85</v>
      </c>
      <c r="AW220" s="13" t="s">
        <v>36</v>
      </c>
      <c r="AX220" s="13" t="s">
        <v>75</v>
      </c>
      <c r="AY220" s="244" t="s">
        <v>151</v>
      </c>
    </row>
    <row r="221" s="14" customFormat="1">
      <c r="A221" s="14"/>
      <c r="B221" s="245"/>
      <c r="C221" s="246"/>
      <c r="D221" s="235" t="s">
        <v>173</v>
      </c>
      <c r="E221" s="247" t="s">
        <v>19</v>
      </c>
      <c r="F221" s="248" t="s">
        <v>177</v>
      </c>
      <c r="G221" s="246"/>
      <c r="H221" s="249">
        <v>10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173</v>
      </c>
      <c r="AU221" s="255" t="s">
        <v>85</v>
      </c>
      <c r="AV221" s="14" t="s">
        <v>158</v>
      </c>
      <c r="AW221" s="14" t="s">
        <v>36</v>
      </c>
      <c r="AX221" s="14" t="s">
        <v>83</v>
      </c>
      <c r="AY221" s="255" t="s">
        <v>151</v>
      </c>
    </row>
    <row r="222" s="2" customFormat="1" ht="37.8" customHeight="1">
      <c r="A222" s="41"/>
      <c r="B222" s="42"/>
      <c r="C222" s="267" t="s">
        <v>399</v>
      </c>
      <c r="D222" s="267" t="s">
        <v>363</v>
      </c>
      <c r="E222" s="268" t="s">
        <v>727</v>
      </c>
      <c r="F222" s="269" t="s">
        <v>728</v>
      </c>
      <c r="G222" s="270" t="s">
        <v>407</v>
      </c>
      <c r="H222" s="271">
        <v>8</v>
      </c>
      <c r="I222" s="272"/>
      <c r="J222" s="273">
        <f>ROUND(I222*H222,2)</f>
        <v>0</v>
      </c>
      <c r="K222" s="269" t="s">
        <v>19</v>
      </c>
      <c r="L222" s="274"/>
      <c r="M222" s="275" t="s">
        <v>19</v>
      </c>
      <c r="N222" s="276" t="s">
        <v>46</v>
      </c>
      <c r="O222" s="87"/>
      <c r="P222" s="224">
        <f>O222*H222</f>
        <v>0</v>
      </c>
      <c r="Q222" s="224">
        <v>0.056300000000000003</v>
      </c>
      <c r="R222" s="224">
        <f>Q222*H222</f>
        <v>0.45040000000000002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204</v>
      </c>
      <c r="AT222" s="226" t="s">
        <v>363</v>
      </c>
      <c r="AU222" s="226" t="s">
        <v>85</v>
      </c>
      <c r="AY222" s="20" t="s">
        <v>151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20" t="s">
        <v>83</v>
      </c>
      <c r="BK222" s="227">
        <f>ROUND(I222*H222,2)</f>
        <v>0</v>
      </c>
      <c r="BL222" s="20" t="s">
        <v>158</v>
      </c>
      <c r="BM222" s="226" t="s">
        <v>3027</v>
      </c>
    </row>
    <row r="223" s="2" customFormat="1" ht="24.15" customHeight="1">
      <c r="A223" s="41"/>
      <c r="B223" s="42"/>
      <c r="C223" s="267" t="s">
        <v>404</v>
      </c>
      <c r="D223" s="267" t="s">
        <v>363</v>
      </c>
      <c r="E223" s="268" t="s">
        <v>3028</v>
      </c>
      <c r="F223" s="269" t="s">
        <v>3029</v>
      </c>
      <c r="G223" s="270" t="s">
        <v>407</v>
      </c>
      <c r="H223" s="271">
        <v>2</v>
      </c>
      <c r="I223" s="272"/>
      <c r="J223" s="273">
        <f>ROUND(I223*H223,2)</f>
        <v>0</v>
      </c>
      <c r="K223" s="269" t="s">
        <v>19</v>
      </c>
      <c r="L223" s="274"/>
      <c r="M223" s="275" t="s">
        <v>19</v>
      </c>
      <c r="N223" s="276" t="s">
        <v>46</v>
      </c>
      <c r="O223" s="87"/>
      <c r="P223" s="224">
        <f>O223*H223</f>
        <v>0</v>
      </c>
      <c r="Q223" s="224">
        <v>0.11700000000000001</v>
      </c>
      <c r="R223" s="224">
        <f>Q223*H223</f>
        <v>0.23400000000000001</v>
      </c>
      <c r="S223" s="224">
        <v>0</v>
      </c>
      <c r="T223" s="225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6" t="s">
        <v>204</v>
      </c>
      <c r="AT223" s="226" t="s">
        <v>363</v>
      </c>
      <c r="AU223" s="226" t="s">
        <v>85</v>
      </c>
      <c r="AY223" s="20" t="s">
        <v>151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20" t="s">
        <v>83</v>
      </c>
      <c r="BK223" s="227">
        <f>ROUND(I223*H223,2)</f>
        <v>0</v>
      </c>
      <c r="BL223" s="20" t="s">
        <v>158</v>
      </c>
      <c r="BM223" s="226" t="s">
        <v>3030</v>
      </c>
    </row>
    <row r="224" s="2" customFormat="1" ht="24.15" customHeight="1">
      <c r="A224" s="41"/>
      <c r="B224" s="42"/>
      <c r="C224" s="215" t="s">
        <v>411</v>
      </c>
      <c r="D224" s="215" t="s">
        <v>153</v>
      </c>
      <c r="E224" s="216" t="s">
        <v>3031</v>
      </c>
      <c r="F224" s="217" t="s">
        <v>3032</v>
      </c>
      <c r="G224" s="218" t="s">
        <v>407</v>
      </c>
      <c r="H224" s="219">
        <v>4</v>
      </c>
      <c r="I224" s="220"/>
      <c r="J224" s="221">
        <f>ROUND(I224*H224,2)</f>
        <v>0</v>
      </c>
      <c r="K224" s="217" t="s">
        <v>19</v>
      </c>
      <c r="L224" s="47"/>
      <c r="M224" s="222" t="s">
        <v>19</v>
      </c>
      <c r="N224" s="223" t="s">
        <v>46</v>
      </c>
      <c r="O224" s="87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6" t="s">
        <v>158</v>
      </c>
      <c r="AT224" s="226" t="s">
        <v>153</v>
      </c>
      <c r="AU224" s="226" t="s">
        <v>85</v>
      </c>
      <c r="AY224" s="20" t="s">
        <v>151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20" t="s">
        <v>83</v>
      </c>
      <c r="BK224" s="227">
        <f>ROUND(I224*H224,2)</f>
        <v>0</v>
      </c>
      <c r="BL224" s="20" t="s">
        <v>158</v>
      </c>
      <c r="BM224" s="226" t="s">
        <v>3033</v>
      </c>
    </row>
    <row r="225" s="13" customFormat="1">
      <c r="A225" s="13"/>
      <c r="B225" s="233"/>
      <c r="C225" s="234"/>
      <c r="D225" s="235" t="s">
        <v>173</v>
      </c>
      <c r="E225" s="236" t="s">
        <v>19</v>
      </c>
      <c r="F225" s="237" t="s">
        <v>3034</v>
      </c>
      <c r="G225" s="234"/>
      <c r="H225" s="238">
        <v>4</v>
      </c>
      <c r="I225" s="239"/>
      <c r="J225" s="234"/>
      <c r="K225" s="234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173</v>
      </c>
      <c r="AU225" s="244" t="s">
        <v>85</v>
      </c>
      <c r="AV225" s="13" t="s">
        <v>85</v>
      </c>
      <c r="AW225" s="13" t="s">
        <v>36</v>
      </c>
      <c r="AX225" s="13" t="s">
        <v>83</v>
      </c>
      <c r="AY225" s="244" t="s">
        <v>151</v>
      </c>
    </row>
    <row r="226" s="2" customFormat="1" ht="24.15" customHeight="1">
      <c r="A226" s="41"/>
      <c r="B226" s="42"/>
      <c r="C226" s="215" t="s">
        <v>416</v>
      </c>
      <c r="D226" s="215" t="s">
        <v>153</v>
      </c>
      <c r="E226" s="216" t="s">
        <v>765</v>
      </c>
      <c r="F226" s="217" t="s">
        <v>766</v>
      </c>
      <c r="G226" s="218" t="s">
        <v>407</v>
      </c>
      <c r="H226" s="219">
        <v>2</v>
      </c>
      <c r="I226" s="220"/>
      <c r="J226" s="221">
        <f>ROUND(I226*H226,2)</f>
        <v>0</v>
      </c>
      <c r="K226" s="217" t="s">
        <v>19</v>
      </c>
      <c r="L226" s="47"/>
      <c r="M226" s="222" t="s">
        <v>19</v>
      </c>
      <c r="N226" s="223" t="s">
        <v>46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158</v>
      </c>
      <c r="AT226" s="226" t="s">
        <v>153</v>
      </c>
      <c r="AU226" s="226" t="s">
        <v>85</v>
      </c>
      <c r="AY226" s="20" t="s">
        <v>151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83</v>
      </c>
      <c r="BK226" s="227">
        <f>ROUND(I226*H226,2)</f>
        <v>0</v>
      </c>
      <c r="BL226" s="20" t="s">
        <v>158</v>
      </c>
      <c r="BM226" s="226" t="s">
        <v>3035</v>
      </c>
    </row>
    <row r="227" s="13" customFormat="1">
      <c r="A227" s="13"/>
      <c r="B227" s="233"/>
      <c r="C227" s="234"/>
      <c r="D227" s="235" t="s">
        <v>173</v>
      </c>
      <c r="E227" s="236" t="s">
        <v>19</v>
      </c>
      <c r="F227" s="237" t="s">
        <v>3036</v>
      </c>
      <c r="G227" s="234"/>
      <c r="H227" s="238">
        <v>2</v>
      </c>
      <c r="I227" s="239"/>
      <c r="J227" s="234"/>
      <c r="K227" s="234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173</v>
      </c>
      <c r="AU227" s="244" t="s">
        <v>85</v>
      </c>
      <c r="AV227" s="13" t="s">
        <v>85</v>
      </c>
      <c r="AW227" s="13" t="s">
        <v>36</v>
      </c>
      <c r="AX227" s="13" t="s">
        <v>83</v>
      </c>
      <c r="AY227" s="244" t="s">
        <v>151</v>
      </c>
    </row>
    <row r="228" s="2" customFormat="1" ht="24.15" customHeight="1">
      <c r="A228" s="41"/>
      <c r="B228" s="42"/>
      <c r="C228" s="215" t="s">
        <v>421</v>
      </c>
      <c r="D228" s="215" t="s">
        <v>153</v>
      </c>
      <c r="E228" s="216" t="s">
        <v>3037</v>
      </c>
      <c r="F228" s="217" t="s">
        <v>3038</v>
      </c>
      <c r="G228" s="218" t="s">
        <v>407</v>
      </c>
      <c r="H228" s="219">
        <v>1</v>
      </c>
      <c r="I228" s="220"/>
      <c r="J228" s="221">
        <f>ROUND(I228*H228,2)</f>
        <v>0</v>
      </c>
      <c r="K228" s="217" t="s">
        <v>19</v>
      </c>
      <c r="L228" s="47"/>
      <c r="M228" s="222" t="s">
        <v>19</v>
      </c>
      <c r="N228" s="223" t="s">
        <v>46</v>
      </c>
      <c r="O228" s="87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6" t="s">
        <v>158</v>
      </c>
      <c r="AT228" s="226" t="s">
        <v>153</v>
      </c>
      <c r="AU228" s="226" t="s">
        <v>85</v>
      </c>
      <c r="AY228" s="20" t="s">
        <v>151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20" t="s">
        <v>83</v>
      </c>
      <c r="BK228" s="227">
        <f>ROUND(I228*H228,2)</f>
        <v>0</v>
      </c>
      <c r="BL228" s="20" t="s">
        <v>158</v>
      </c>
      <c r="BM228" s="226" t="s">
        <v>3039</v>
      </c>
    </row>
    <row r="229" s="13" customFormat="1">
      <c r="A229" s="13"/>
      <c r="B229" s="233"/>
      <c r="C229" s="234"/>
      <c r="D229" s="235" t="s">
        <v>173</v>
      </c>
      <c r="E229" s="236" t="s">
        <v>19</v>
      </c>
      <c r="F229" s="237" t="s">
        <v>3040</v>
      </c>
      <c r="G229" s="234"/>
      <c r="H229" s="238">
        <v>1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173</v>
      </c>
      <c r="AU229" s="244" t="s">
        <v>85</v>
      </c>
      <c r="AV229" s="13" t="s">
        <v>85</v>
      </c>
      <c r="AW229" s="13" t="s">
        <v>36</v>
      </c>
      <c r="AX229" s="13" t="s">
        <v>83</v>
      </c>
      <c r="AY229" s="244" t="s">
        <v>151</v>
      </c>
    </row>
    <row r="230" s="2" customFormat="1" ht="24.15" customHeight="1">
      <c r="A230" s="41"/>
      <c r="B230" s="42"/>
      <c r="C230" s="215" t="s">
        <v>426</v>
      </c>
      <c r="D230" s="215" t="s">
        <v>153</v>
      </c>
      <c r="E230" s="216" t="s">
        <v>3041</v>
      </c>
      <c r="F230" s="217" t="s">
        <v>3042</v>
      </c>
      <c r="G230" s="218" t="s">
        <v>407</v>
      </c>
      <c r="H230" s="219">
        <v>1</v>
      </c>
      <c r="I230" s="220"/>
      <c r="J230" s="221">
        <f>ROUND(I230*H230,2)</f>
        <v>0</v>
      </c>
      <c r="K230" s="217" t="s">
        <v>19</v>
      </c>
      <c r="L230" s="47"/>
      <c r="M230" s="222" t="s">
        <v>19</v>
      </c>
      <c r="N230" s="223" t="s">
        <v>46</v>
      </c>
      <c r="O230" s="87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6" t="s">
        <v>158</v>
      </c>
      <c r="AT230" s="226" t="s">
        <v>153</v>
      </c>
      <c r="AU230" s="226" t="s">
        <v>85</v>
      </c>
      <c r="AY230" s="20" t="s">
        <v>151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20" t="s">
        <v>83</v>
      </c>
      <c r="BK230" s="227">
        <f>ROUND(I230*H230,2)</f>
        <v>0</v>
      </c>
      <c r="BL230" s="20" t="s">
        <v>158</v>
      </c>
      <c r="BM230" s="226" t="s">
        <v>3043</v>
      </c>
    </row>
    <row r="231" s="13" customFormat="1">
      <c r="A231" s="13"/>
      <c r="B231" s="233"/>
      <c r="C231" s="234"/>
      <c r="D231" s="235" t="s">
        <v>173</v>
      </c>
      <c r="E231" s="236" t="s">
        <v>19</v>
      </c>
      <c r="F231" s="237" t="s">
        <v>3044</v>
      </c>
      <c r="G231" s="234"/>
      <c r="H231" s="238">
        <v>1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173</v>
      </c>
      <c r="AU231" s="244" t="s">
        <v>85</v>
      </c>
      <c r="AV231" s="13" t="s">
        <v>85</v>
      </c>
      <c r="AW231" s="13" t="s">
        <v>36</v>
      </c>
      <c r="AX231" s="13" t="s">
        <v>83</v>
      </c>
      <c r="AY231" s="244" t="s">
        <v>151</v>
      </c>
    </row>
    <row r="232" s="2" customFormat="1" ht="24.15" customHeight="1">
      <c r="A232" s="41"/>
      <c r="B232" s="42"/>
      <c r="C232" s="215" t="s">
        <v>432</v>
      </c>
      <c r="D232" s="215" t="s">
        <v>153</v>
      </c>
      <c r="E232" s="216" t="s">
        <v>3045</v>
      </c>
      <c r="F232" s="217" t="s">
        <v>3046</v>
      </c>
      <c r="G232" s="218" t="s">
        <v>407</v>
      </c>
      <c r="H232" s="219">
        <v>3</v>
      </c>
      <c r="I232" s="220"/>
      <c r="J232" s="221">
        <f>ROUND(I232*H232,2)</f>
        <v>0</v>
      </c>
      <c r="K232" s="217" t="s">
        <v>19</v>
      </c>
      <c r="L232" s="47"/>
      <c r="M232" s="222" t="s">
        <v>19</v>
      </c>
      <c r="N232" s="223" t="s">
        <v>46</v>
      </c>
      <c r="O232" s="87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158</v>
      </c>
      <c r="AT232" s="226" t="s">
        <v>153</v>
      </c>
      <c r="AU232" s="226" t="s">
        <v>85</v>
      </c>
      <c r="AY232" s="20" t="s">
        <v>151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83</v>
      </c>
      <c r="BK232" s="227">
        <f>ROUND(I232*H232,2)</f>
        <v>0</v>
      </c>
      <c r="BL232" s="20" t="s">
        <v>158</v>
      </c>
      <c r="BM232" s="226" t="s">
        <v>3047</v>
      </c>
    </row>
    <row r="233" s="13" customFormat="1">
      <c r="A233" s="13"/>
      <c r="B233" s="233"/>
      <c r="C233" s="234"/>
      <c r="D233" s="235" t="s">
        <v>173</v>
      </c>
      <c r="E233" s="236" t="s">
        <v>19</v>
      </c>
      <c r="F233" s="237" t="s">
        <v>3048</v>
      </c>
      <c r="G233" s="234"/>
      <c r="H233" s="238">
        <v>3</v>
      </c>
      <c r="I233" s="239"/>
      <c r="J233" s="234"/>
      <c r="K233" s="234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173</v>
      </c>
      <c r="AU233" s="244" t="s">
        <v>85</v>
      </c>
      <c r="AV233" s="13" t="s">
        <v>85</v>
      </c>
      <c r="AW233" s="13" t="s">
        <v>36</v>
      </c>
      <c r="AX233" s="13" t="s">
        <v>83</v>
      </c>
      <c r="AY233" s="244" t="s">
        <v>151</v>
      </c>
    </row>
    <row r="234" s="12" customFormat="1" ht="22.8" customHeight="1">
      <c r="A234" s="12"/>
      <c r="B234" s="199"/>
      <c r="C234" s="200"/>
      <c r="D234" s="201" t="s">
        <v>74</v>
      </c>
      <c r="E234" s="213" t="s">
        <v>769</v>
      </c>
      <c r="F234" s="213" t="s">
        <v>770</v>
      </c>
      <c r="G234" s="200"/>
      <c r="H234" s="200"/>
      <c r="I234" s="203"/>
      <c r="J234" s="214">
        <f>BK234</f>
        <v>0</v>
      </c>
      <c r="K234" s="200"/>
      <c r="L234" s="205"/>
      <c r="M234" s="206"/>
      <c r="N234" s="207"/>
      <c r="O234" s="207"/>
      <c r="P234" s="208">
        <f>SUM(P235:P236)</f>
        <v>0</v>
      </c>
      <c r="Q234" s="207"/>
      <c r="R234" s="208">
        <f>SUM(R235:R236)</f>
        <v>0</v>
      </c>
      <c r="S234" s="207"/>
      <c r="T234" s="209">
        <f>SUM(T235:T236)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0" t="s">
        <v>83</v>
      </c>
      <c r="AT234" s="211" t="s">
        <v>74</v>
      </c>
      <c r="AU234" s="211" t="s">
        <v>83</v>
      </c>
      <c r="AY234" s="210" t="s">
        <v>151</v>
      </c>
      <c r="BK234" s="212">
        <f>SUM(BK235:BK236)</f>
        <v>0</v>
      </c>
    </row>
    <row r="235" s="2" customFormat="1" ht="66.75" customHeight="1">
      <c r="A235" s="41"/>
      <c r="B235" s="42"/>
      <c r="C235" s="215" t="s">
        <v>440</v>
      </c>
      <c r="D235" s="215" t="s">
        <v>153</v>
      </c>
      <c r="E235" s="216" t="s">
        <v>3049</v>
      </c>
      <c r="F235" s="217" t="s">
        <v>3050</v>
      </c>
      <c r="G235" s="218" t="s">
        <v>351</v>
      </c>
      <c r="H235" s="219">
        <v>39.268000000000001</v>
      </c>
      <c r="I235" s="220"/>
      <c r="J235" s="221">
        <f>ROUND(I235*H235,2)</f>
        <v>0</v>
      </c>
      <c r="K235" s="217" t="s">
        <v>157</v>
      </c>
      <c r="L235" s="47"/>
      <c r="M235" s="222" t="s">
        <v>19</v>
      </c>
      <c r="N235" s="223" t="s">
        <v>46</v>
      </c>
      <c r="O235" s="87"/>
      <c r="P235" s="224">
        <f>O235*H235</f>
        <v>0</v>
      </c>
      <c r="Q235" s="224">
        <v>0</v>
      </c>
      <c r="R235" s="224">
        <f>Q235*H235</f>
        <v>0</v>
      </c>
      <c r="S235" s="224">
        <v>0</v>
      </c>
      <c r="T235" s="225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26" t="s">
        <v>158</v>
      </c>
      <c r="AT235" s="226" t="s">
        <v>153</v>
      </c>
      <c r="AU235" s="226" t="s">
        <v>85</v>
      </c>
      <c r="AY235" s="20" t="s">
        <v>151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20" t="s">
        <v>83</v>
      </c>
      <c r="BK235" s="227">
        <f>ROUND(I235*H235,2)</f>
        <v>0</v>
      </c>
      <c r="BL235" s="20" t="s">
        <v>158</v>
      </c>
      <c r="BM235" s="226" t="s">
        <v>3051</v>
      </c>
    </row>
    <row r="236" s="2" customFormat="1">
      <c r="A236" s="41"/>
      <c r="B236" s="42"/>
      <c r="C236" s="43"/>
      <c r="D236" s="228" t="s">
        <v>160</v>
      </c>
      <c r="E236" s="43"/>
      <c r="F236" s="229" t="s">
        <v>3052</v>
      </c>
      <c r="G236" s="43"/>
      <c r="H236" s="43"/>
      <c r="I236" s="230"/>
      <c r="J236" s="43"/>
      <c r="K236" s="43"/>
      <c r="L236" s="47"/>
      <c r="M236" s="231"/>
      <c r="N236" s="232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160</v>
      </c>
      <c r="AU236" s="20" t="s">
        <v>85</v>
      </c>
    </row>
    <row r="237" s="12" customFormat="1" ht="25.92" customHeight="1">
      <c r="A237" s="12"/>
      <c r="B237" s="199"/>
      <c r="C237" s="200"/>
      <c r="D237" s="201" t="s">
        <v>74</v>
      </c>
      <c r="E237" s="202" t="s">
        <v>776</v>
      </c>
      <c r="F237" s="202" t="s">
        <v>777</v>
      </c>
      <c r="G237" s="200"/>
      <c r="H237" s="200"/>
      <c r="I237" s="203"/>
      <c r="J237" s="204">
        <f>BK237</f>
        <v>0</v>
      </c>
      <c r="K237" s="200"/>
      <c r="L237" s="205"/>
      <c r="M237" s="206"/>
      <c r="N237" s="207"/>
      <c r="O237" s="207"/>
      <c r="P237" s="208">
        <f>P238+P248</f>
        <v>0</v>
      </c>
      <c r="Q237" s="207"/>
      <c r="R237" s="208">
        <f>R238+R248</f>
        <v>0.36775000000000002</v>
      </c>
      <c r="S237" s="207"/>
      <c r="T237" s="209">
        <f>T238+T248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0" t="s">
        <v>85</v>
      </c>
      <c r="AT237" s="211" t="s">
        <v>74</v>
      </c>
      <c r="AU237" s="211" t="s">
        <v>75</v>
      </c>
      <c r="AY237" s="210" t="s">
        <v>151</v>
      </c>
      <c r="BK237" s="212">
        <f>BK238+BK248</f>
        <v>0</v>
      </c>
    </row>
    <row r="238" s="12" customFormat="1" ht="22.8" customHeight="1">
      <c r="A238" s="12"/>
      <c r="B238" s="199"/>
      <c r="C238" s="200"/>
      <c r="D238" s="201" t="s">
        <v>74</v>
      </c>
      <c r="E238" s="213" t="s">
        <v>778</v>
      </c>
      <c r="F238" s="213" t="s">
        <v>779</v>
      </c>
      <c r="G238" s="200"/>
      <c r="H238" s="200"/>
      <c r="I238" s="203"/>
      <c r="J238" s="214">
        <f>BK238</f>
        <v>0</v>
      </c>
      <c r="K238" s="200"/>
      <c r="L238" s="205"/>
      <c r="M238" s="206"/>
      <c r="N238" s="207"/>
      <c r="O238" s="207"/>
      <c r="P238" s="208">
        <f>SUM(P239:P247)</f>
        <v>0</v>
      </c>
      <c r="Q238" s="207"/>
      <c r="R238" s="208">
        <f>SUM(R239:R247)</f>
        <v>0.11175</v>
      </c>
      <c r="S238" s="207"/>
      <c r="T238" s="209">
        <f>SUM(T239:T247)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0" t="s">
        <v>85</v>
      </c>
      <c r="AT238" s="211" t="s">
        <v>74</v>
      </c>
      <c r="AU238" s="211" t="s">
        <v>83</v>
      </c>
      <c r="AY238" s="210" t="s">
        <v>151</v>
      </c>
      <c r="BK238" s="212">
        <f>SUM(BK239:BK247)</f>
        <v>0</v>
      </c>
    </row>
    <row r="239" s="2" customFormat="1" ht="33" customHeight="1">
      <c r="A239" s="41"/>
      <c r="B239" s="42"/>
      <c r="C239" s="215" t="s">
        <v>446</v>
      </c>
      <c r="D239" s="215" t="s">
        <v>153</v>
      </c>
      <c r="E239" s="216" t="s">
        <v>781</v>
      </c>
      <c r="F239" s="217" t="s">
        <v>782</v>
      </c>
      <c r="G239" s="218" t="s">
        <v>256</v>
      </c>
      <c r="H239" s="219">
        <v>74.5</v>
      </c>
      <c r="I239" s="220"/>
      <c r="J239" s="221">
        <f>ROUND(I239*H239,2)</f>
        <v>0</v>
      </c>
      <c r="K239" s="217" t="s">
        <v>157</v>
      </c>
      <c r="L239" s="47"/>
      <c r="M239" s="222" t="s">
        <v>19</v>
      </c>
      <c r="N239" s="223" t="s">
        <v>46</v>
      </c>
      <c r="O239" s="87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6" t="s">
        <v>262</v>
      </c>
      <c r="AT239" s="226" t="s">
        <v>153</v>
      </c>
      <c r="AU239" s="226" t="s">
        <v>85</v>
      </c>
      <c r="AY239" s="20" t="s">
        <v>151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20" t="s">
        <v>83</v>
      </c>
      <c r="BK239" s="227">
        <f>ROUND(I239*H239,2)</f>
        <v>0</v>
      </c>
      <c r="BL239" s="20" t="s">
        <v>262</v>
      </c>
      <c r="BM239" s="226" t="s">
        <v>3053</v>
      </c>
    </row>
    <row r="240" s="2" customFormat="1">
      <c r="A240" s="41"/>
      <c r="B240" s="42"/>
      <c r="C240" s="43"/>
      <c r="D240" s="228" t="s">
        <v>160</v>
      </c>
      <c r="E240" s="43"/>
      <c r="F240" s="229" t="s">
        <v>784</v>
      </c>
      <c r="G240" s="43"/>
      <c r="H240" s="43"/>
      <c r="I240" s="230"/>
      <c r="J240" s="43"/>
      <c r="K240" s="43"/>
      <c r="L240" s="47"/>
      <c r="M240" s="231"/>
      <c r="N240" s="232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160</v>
      </c>
      <c r="AU240" s="20" t="s">
        <v>85</v>
      </c>
    </row>
    <row r="241" s="13" customFormat="1">
      <c r="A241" s="13"/>
      <c r="B241" s="233"/>
      <c r="C241" s="234"/>
      <c r="D241" s="235" t="s">
        <v>173</v>
      </c>
      <c r="E241" s="236" t="s">
        <v>19</v>
      </c>
      <c r="F241" s="237" t="s">
        <v>3054</v>
      </c>
      <c r="G241" s="234"/>
      <c r="H241" s="238">
        <v>74.5</v>
      </c>
      <c r="I241" s="239"/>
      <c r="J241" s="234"/>
      <c r="K241" s="234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173</v>
      </c>
      <c r="AU241" s="244" t="s">
        <v>85</v>
      </c>
      <c r="AV241" s="13" t="s">
        <v>85</v>
      </c>
      <c r="AW241" s="13" t="s">
        <v>36</v>
      </c>
      <c r="AX241" s="13" t="s">
        <v>75</v>
      </c>
      <c r="AY241" s="244" t="s">
        <v>151</v>
      </c>
    </row>
    <row r="242" s="14" customFormat="1">
      <c r="A242" s="14"/>
      <c r="B242" s="245"/>
      <c r="C242" s="246"/>
      <c r="D242" s="235" t="s">
        <v>173</v>
      </c>
      <c r="E242" s="247" t="s">
        <v>19</v>
      </c>
      <c r="F242" s="248" t="s">
        <v>3055</v>
      </c>
      <c r="G242" s="246"/>
      <c r="H242" s="249">
        <v>74.5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173</v>
      </c>
      <c r="AU242" s="255" t="s">
        <v>85</v>
      </c>
      <c r="AV242" s="14" t="s">
        <v>158</v>
      </c>
      <c r="AW242" s="14" t="s">
        <v>36</v>
      </c>
      <c r="AX242" s="14" t="s">
        <v>83</v>
      </c>
      <c r="AY242" s="255" t="s">
        <v>151</v>
      </c>
    </row>
    <row r="243" s="2" customFormat="1" ht="24.15" customHeight="1">
      <c r="A243" s="41"/>
      <c r="B243" s="42"/>
      <c r="C243" s="267" t="s">
        <v>450</v>
      </c>
      <c r="D243" s="267" t="s">
        <v>363</v>
      </c>
      <c r="E243" s="268" t="s">
        <v>790</v>
      </c>
      <c r="F243" s="269" t="s">
        <v>791</v>
      </c>
      <c r="G243" s="270" t="s">
        <v>792</v>
      </c>
      <c r="H243" s="271">
        <v>111.75</v>
      </c>
      <c r="I243" s="272"/>
      <c r="J243" s="273">
        <f>ROUND(I243*H243,2)</f>
        <v>0</v>
      </c>
      <c r="K243" s="269" t="s">
        <v>157</v>
      </c>
      <c r="L243" s="274"/>
      <c r="M243" s="275" t="s">
        <v>19</v>
      </c>
      <c r="N243" s="276" t="s">
        <v>46</v>
      </c>
      <c r="O243" s="87"/>
      <c r="P243" s="224">
        <f>O243*H243</f>
        <v>0</v>
      </c>
      <c r="Q243" s="224">
        <v>0.001</v>
      </c>
      <c r="R243" s="224">
        <f>Q243*H243</f>
        <v>0.11175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355</v>
      </c>
      <c r="AT243" s="226" t="s">
        <v>363</v>
      </c>
      <c r="AU243" s="226" t="s">
        <v>85</v>
      </c>
      <c r="AY243" s="20" t="s">
        <v>151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83</v>
      </c>
      <c r="BK243" s="227">
        <f>ROUND(I243*H243,2)</f>
        <v>0</v>
      </c>
      <c r="BL243" s="20" t="s">
        <v>262</v>
      </c>
      <c r="BM243" s="226" t="s">
        <v>3056</v>
      </c>
    </row>
    <row r="244" s="2" customFormat="1">
      <c r="A244" s="41"/>
      <c r="B244" s="42"/>
      <c r="C244" s="43"/>
      <c r="D244" s="235" t="s">
        <v>409</v>
      </c>
      <c r="E244" s="43"/>
      <c r="F244" s="277" t="s">
        <v>794</v>
      </c>
      <c r="G244" s="43"/>
      <c r="H244" s="43"/>
      <c r="I244" s="230"/>
      <c r="J244" s="43"/>
      <c r="K244" s="43"/>
      <c r="L244" s="47"/>
      <c r="M244" s="231"/>
      <c r="N244" s="232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409</v>
      </c>
      <c r="AU244" s="20" t="s">
        <v>85</v>
      </c>
    </row>
    <row r="245" s="13" customFormat="1">
      <c r="A245" s="13"/>
      <c r="B245" s="233"/>
      <c r="C245" s="234"/>
      <c r="D245" s="235" t="s">
        <v>173</v>
      </c>
      <c r="E245" s="234"/>
      <c r="F245" s="237" t="s">
        <v>3057</v>
      </c>
      <c r="G245" s="234"/>
      <c r="H245" s="238">
        <v>111.75</v>
      </c>
      <c r="I245" s="239"/>
      <c r="J245" s="234"/>
      <c r="K245" s="234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173</v>
      </c>
      <c r="AU245" s="244" t="s">
        <v>85</v>
      </c>
      <c r="AV245" s="13" t="s">
        <v>85</v>
      </c>
      <c r="AW245" s="13" t="s">
        <v>4</v>
      </c>
      <c r="AX245" s="13" t="s">
        <v>83</v>
      </c>
      <c r="AY245" s="244" t="s">
        <v>151</v>
      </c>
    </row>
    <row r="246" s="2" customFormat="1" ht="49.05" customHeight="1">
      <c r="A246" s="41"/>
      <c r="B246" s="42"/>
      <c r="C246" s="215" t="s">
        <v>454</v>
      </c>
      <c r="D246" s="215" t="s">
        <v>153</v>
      </c>
      <c r="E246" s="216" t="s">
        <v>797</v>
      </c>
      <c r="F246" s="217" t="s">
        <v>798</v>
      </c>
      <c r="G246" s="218" t="s">
        <v>351</v>
      </c>
      <c r="H246" s="219">
        <v>0.112</v>
      </c>
      <c r="I246" s="220"/>
      <c r="J246" s="221">
        <f>ROUND(I246*H246,2)</f>
        <v>0</v>
      </c>
      <c r="K246" s="217" t="s">
        <v>157</v>
      </c>
      <c r="L246" s="47"/>
      <c r="M246" s="222" t="s">
        <v>19</v>
      </c>
      <c r="N246" s="223" t="s">
        <v>46</v>
      </c>
      <c r="O246" s="87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6" t="s">
        <v>262</v>
      </c>
      <c r="AT246" s="226" t="s">
        <v>153</v>
      </c>
      <c r="AU246" s="226" t="s">
        <v>85</v>
      </c>
      <c r="AY246" s="20" t="s">
        <v>151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20" t="s">
        <v>83</v>
      </c>
      <c r="BK246" s="227">
        <f>ROUND(I246*H246,2)</f>
        <v>0</v>
      </c>
      <c r="BL246" s="20" t="s">
        <v>262</v>
      </c>
      <c r="BM246" s="226" t="s">
        <v>3058</v>
      </c>
    </row>
    <row r="247" s="2" customFormat="1">
      <c r="A247" s="41"/>
      <c r="B247" s="42"/>
      <c r="C247" s="43"/>
      <c r="D247" s="228" t="s">
        <v>160</v>
      </c>
      <c r="E247" s="43"/>
      <c r="F247" s="229" t="s">
        <v>800</v>
      </c>
      <c r="G247" s="43"/>
      <c r="H247" s="43"/>
      <c r="I247" s="230"/>
      <c r="J247" s="43"/>
      <c r="K247" s="43"/>
      <c r="L247" s="47"/>
      <c r="M247" s="231"/>
      <c r="N247" s="232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160</v>
      </c>
      <c r="AU247" s="20" t="s">
        <v>85</v>
      </c>
    </row>
    <row r="248" s="12" customFormat="1" ht="22.8" customHeight="1">
      <c r="A248" s="12"/>
      <c r="B248" s="199"/>
      <c r="C248" s="200"/>
      <c r="D248" s="201" t="s">
        <v>74</v>
      </c>
      <c r="E248" s="213" t="s">
        <v>801</v>
      </c>
      <c r="F248" s="213" t="s">
        <v>802</v>
      </c>
      <c r="G248" s="200"/>
      <c r="H248" s="200"/>
      <c r="I248" s="203"/>
      <c r="J248" s="214">
        <f>BK248</f>
        <v>0</v>
      </c>
      <c r="K248" s="200"/>
      <c r="L248" s="205"/>
      <c r="M248" s="206"/>
      <c r="N248" s="207"/>
      <c r="O248" s="207"/>
      <c r="P248" s="208">
        <f>SUM(P249:P266)</f>
        <v>0</v>
      </c>
      <c r="Q248" s="207"/>
      <c r="R248" s="208">
        <f>SUM(R249:R266)</f>
        <v>0.25600000000000001</v>
      </c>
      <c r="S248" s="207"/>
      <c r="T248" s="209">
        <f>SUM(T249:T266)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0" t="s">
        <v>85</v>
      </c>
      <c r="AT248" s="211" t="s">
        <v>74</v>
      </c>
      <c r="AU248" s="211" t="s">
        <v>83</v>
      </c>
      <c r="AY248" s="210" t="s">
        <v>151</v>
      </c>
      <c r="BK248" s="212">
        <f>SUM(BK249:BK266)</f>
        <v>0</v>
      </c>
    </row>
    <row r="249" s="2" customFormat="1" ht="24.15" customHeight="1">
      <c r="A249" s="41"/>
      <c r="B249" s="42"/>
      <c r="C249" s="215" t="s">
        <v>461</v>
      </c>
      <c r="D249" s="215" t="s">
        <v>153</v>
      </c>
      <c r="E249" s="216" t="s">
        <v>804</v>
      </c>
      <c r="F249" s="217" t="s">
        <v>805</v>
      </c>
      <c r="G249" s="218" t="s">
        <v>407</v>
      </c>
      <c r="H249" s="219">
        <v>4</v>
      </c>
      <c r="I249" s="220"/>
      <c r="J249" s="221">
        <f>ROUND(I249*H249,2)</f>
        <v>0</v>
      </c>
      <c r="K249" s="217" t="s">
        <v>157</v>
      </c>
      <c r="L249" s="47"/>
      <c r="M249" s="222" t="s">
        <v>19</v>
      </c>
      <c r="N249" s="223" t="s">
        <v>46</v>
      </c>
      <c r="O249" s="87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6" t="s">
        <v>262</v>
      </c>
      <c r="AT249" s="226" t="s">
        <v>153</v>
      </c>
      <c r="AU249" s="226" t="s">
        <v>85</v>
      </c>
      <c r="AY249" s="20" t="s">
        <v>151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0" t="s">
        <v>83</v>
      </c>
      <c r="BK249" s="227">
        <f>ROUND(I249*H249,2)</f>
        <v>0</v>
      </c>
      <c r="BL249" s="20" t="s">
        <v>262</v>
      </c>
      <c r="BM249" s="226" t="s">
        <v>3059</v>
      </c>
    </row>
    <row r="250" s="2" customFormat="1">
      <c r="A250" s="41"/>
      <c r="B250" s="42"/>
      <c r="C250" s="43"/>
      <c r="D250" s="228" t="s">
        <v>160</v>
      </c>
      <c r="E250" s="43"/>
      <c r="F250" s="229" t="s">
        <v>807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160</v>
      </c>
      <c r="AU250" s="20" t="s">
        <v>85</v>
      </c>
    </row>
    <row r="251" s="13" customFormat="1">
      <c r="A251" s="13"/>
      <c r="B251" s="233"/>
      <c r="C251" s="234"/>
      <c r="D251" s="235" t="s">
        <v>173</v>
      </c>
      <c r="E251" s="236" t="s">
        <v>19</v>
      </c>
      <c r="F251" s="237" t="s">
        <v>3060</v>
      </c>
      <c r="G251" s="234"/>
      <c r="H251" s="238">
        <v>4</v>
      </c>
      <c r="I251" s="239"/>
      <c r="J251" s="234"/>
      <c r="K251" s="234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173</v>
      </c>
      <c r="AU251" s="244" t="s">
        <v>85</v>
      </c>
      <c r="AV251" s="13" t="s">
        <v>85</v>
      </c>
      <c r="AW251" s="13" t="s">
        <v>36</v>
      </c>
      <c r="AX251" s="13" t="s">
        <v>83</v>
      </c>
      <c r="AY251" s="244" t="s">
        <v>151</v>
      </c>
    </row>
    <row r="252" s="2" customFormat="1" ht="37.8" customHeight="1">
      <c r="A252" s="41"/>
      <c r="B252" s="42"/>
      <c r="C252" s="267" t="s">
        <v>465</v>
      </c>
      <c r="D252" s="267" t="s">
        <v>363</v>
      </c>
      <c r="E252" s="268" t="s">
        <v>3061</v>
      </c>
      <c r="F252" s="269" t="s">
        <v>3062</v>
      </c>
      <c r="G252" s="270" t="s">
        <v>407</v>
      </c>
      <c r="H252" s="271">
        <v>1</v>
      </c>
      <c r="I252" s="272"/>
      <c r="J252" s="273">
        <f>ROUND(I252*H252,2)</f>
        <v>0</v>
      </c>
      <c r="K252" s="269" t="s">
        <v>19</v>
      </c>
      <c r="L252" s="274"/>
      <c r="M252" s="275" t="s">
        <v>19</v>
      </c>
      <c r="N252" s="276" t="s">
        <v>46</v>
      </c>
      <c r="O252" s="87"/>
      <c r="P252" s="224">
        <f>O252*H252</f>
        <v>0</v>
      </c>
      <c r="Q252" s="224">
        <v>0.0077999999999999996</v>
      </c>
      <c r="R252" s="224">
        <f>Q252*H252</f>
        <v>0.0077999999999999996</v>
      </c>
      <c r="S252" s="224">
        <v>0</v>
      </c>
      <c r="T252" s="225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6" t="s">
        <v>204</v>
      </c>
      <c r="AT252" s="226" t="s">
        <v>363</v>
      </c>
      <c r="AU252" s="226" t="s">
        <v>85</v>
      </c>
      <c r="AY252" s="20" t="s">
        <v>151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0" t="s">
        <v>83</v>
      </c>
      <c r="BK252" s="227">
        <f>ROUND(I252*H252,2)</f>
        <v>0</v>
      </c>
      <c r="BL252" s="20" t="s">
        <v>158</v>
      </c>
      <c r="BM252" s="226" t="s">
        <v>3063</v>
      </c>
    </row>
    <row r="253" s="2" customFormat="1" ht="33" customHeight="1">
      <c r="A253" s="41"/>
      <c r="B253" s="42"/>
      <c r="C253" s="267" t="s">
        <v>471</v>
      </c>
      <c r="D253" s="267" t="s">
        <v>363</v>
      </c>
      <c r="E253" s="268" t="s">
        <v>3064</v>
      </c>
      <c r="F253" s="269" t="s">
        <v>3065</v>
      </c>
      <c r="G253" s="270" t="s">
        <v>407</v>
      </c>
      <c r="H253" s="271">
        <v>1</v>
      </c>
      <c r="I253" s="272"/>
      <c r="J253" s="273">
        <f>ROUND(I253*H253,2)</f>
        <v>0</v>
      </c>
      <c r="K253" s="269" t="s">
        <v>19</v>
      </c>
      <c r="L253" s="274"/>
      <c r="M253" s="275" t="s">
        <v>19</v>
      </c>
      <c r="N253" s="276" t="s">
        <v>46</v>
      </c>
      <c r="O253" s="87"/>
      <c r="P253" s="224">
        <f>O253*H253</f>
        <v>0</v>
      </c>
      <c r="Q253" s="224">
        <v>0.0067999999999999996</v>
      </c>
      <c r="R253" s="224">
        <f>Q253*H253</f>
        <v>0.0067999999999999996</v>
      </c>
      <c r="S253" s="224">
        <v>0</v>
      </c>
      <c r="T253" s="225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6" t="s">
        <v>204</v>
      </c>
      <c r="AT253" s="226" t="s">
        <v>363</v>
      </c>
      <c r="AU253" s="226" t="s">
        <v>85</v>
      </c>
      <c r="AY253" s="20" t="s">
        <v>151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20" t="s">
        <v>83</v>
      </c>
      <c r="BK253" s="227">
        <f>ROUND(I253*H253,2)</f>
        <v>0</v>
      </c>
      <c r="BL253" s="20" t="s">
        <v>158</v>
      </c>
      <c r="BM253" s="226" t="s">
        <v>3066</v>
      </c>
    </row>
    <row r="254" s="2" customFormat="1" ht="37.8" customHeight="1">
      <c r="A254" s="41"/>
      <c r="B254" s="42"/>
      <c r="C254" s="267" t="s">
        <v>477</v>
      </c>
      <c r="D254" s="267" t="s">
        <v>363</v>
      </c>
      <c r="E254" s="268" t="s">
        <v>817</v>
      </c>
      <c r="F254" s="269" t="s">
        <v>818</v>
      </c>
      <c r="G254" s="270" t="s">
        <v>407</v>
      </c>
      <c r="H254" s="271">
        <v>1</v>
      </c>
      <c r="I254" s="272"/>
      <c r="J254" s="273">
        <f>ROUND(I254*H254,2)</f>
        <v>0</v>
      </c>
      <c r="K254" s="269" t="s">
        <v>19</v>
      </c>
      <c r="L254" s="274"/>
      <c r="M254" s="275" t="s">
        <v>19</v>
      </c>
      <c r="N254" s="276" t="s">
        <v>46</v>
      </c>
      <c r="O254" s="87"/>
      <c r="P254" s="224">
        <f>O254*H254</f>
        <v>0</v>
      </c>
      <c r="Q254" s="224">
        <v>0.0086999999999999994</v>
      </c>
      <c r="R254" s="224">
        <f>Q254*H254</f>
        <v>0.0086999999999999994</v>
      </c>
      <c r="S254" s="224">
        <v>0</v>
      </c>
      <c r="T254" s="225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6" t="s">
        <v>204</v>
      </c>
      <c r="AT254" s="226" t="s">
        <v>363</v>
      </c>
      <c r="AU254" s="226" t="s">
        <v>85</v>
      </c>
      <c r="AY254" s="20" t="s">
        <v>151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20" t="s">
        <v>83</v>
      </c>
      <c r="BK254" s="227">
        <f>ROUND(I254*H254,2)</f>
        <v>0</v>
      </c>
      <c r="BL254" s="20" t="s">
        <v>158</v>
      </c>
      <c r="BM254" s="226" t="s">
        <v>3067</v>
      </c>
    </row>
    <row r="255" s="2" customFormat="1" ht="33" customHeight="1">
      <c r="A255" s="41"/>
      <c r="B255" s="42"/>
      <c r="C255" s="267" t="s">
        <v>484</v>
      </c>
      <c r="D255" s="267" t="s">
        <v>363</v>
      </c>
      <c r="E255" s="268" t="s">
        <v>3068</v>
      </c>
      <c r="F255" s="269" t="s">
        <v>3069</v>
      </c>
      <c r="G255" s="270" t="s">
        <v>407</v>
      </c>
      <c r="H255" s="271">
        <v>1</v>
      </c>
      <c r="I255" s="272"/>
      <c r="J255" s="273">
        <f>ROUND(I255*H255,2)</f>
        <v>0</v>
      </c>
      <c r="K255" s="269" t="s">
        <v>19</v>
      </c>
      <c r="L255" s="274"/>
      <c r="M255" s="275" t="s">
        <v>19</v>
      </c>
      <c r="N255" s="276" t="s">
        <v>46</v>
      </c>
      <c r="O255" s="87"/>
      <c r="P255" s="224">
        <f>O255*H255</f>
        <v>0</v>
      </c>
      <c r="Q255" s="224">
        <v>0.0082000000000000007</v>
      </c>
      <c r="R255" s="224">
        <f>Q255*H255</f>
        <v>0.0082000000000000007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204</v>
      </c>
      <c r="AT255" s="226" t="s">
        <v>363</v>
      </c>
      <c r="AU255" s="226" t="s">
        <v>85</v>
      </c>
      <c r="AY255" s="20" t="s">
        <v>151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83</v>
      </c>
      <c r="BK255" s="227">
        <f>ROUND(I255*H255,2)</f>
        <v>0</v>
      </c>
      <c r="BL255" s="20" t="s">
        <v>158</v>
      </c>
      <c r="BM255" s="226" t="s">
        <v>3070</v>
      </c>
    </row>
    <row r="256" s="2" customFormat="1" ht="24.15" customHeight="1">
      <c r="A256" s="41"/>
      <c r="B256" s="42"/>
      <c r="C256" s="215" t="s">
        <v>490</v>
      </c>
      <c r="D256" s="215" t="s">
        <v>153</v>
      </c>
      <c r="E256" s="216" t="s">
        <v>821</v>
      </c>
      <c r="F256" s="217" t="s">
        <v>822</v>
      </c>
      <c r="G256" s="218" t="s">
        <v>407</v>
      </c>
      <c r="H256" s="219">
        <v>1</v>
      </c>
      <c r="I256" s="220"/>
      <c r="J256" s="221">
        <f>ROUND(I256*H256,2)</f>
        <v>0</v>
      </c>
      <c r="K256" s="217" t="s">
        <v>157</v>
      </c>
      <c r="L256" s="47"/>
      <c r="M256" s="222" t="s">
        <v>19</v>
      </c>
      <c r="N256" s="223" t="s">
        <v>46</v>
      </c>
      <c r="O256" s="87"/>
      <c r="P256" s="224">
        <f>O256*H256</f>
        <v>0</v>
      </c>
      <c r="Q256" s="224">
        <v>0</v>
      </c>
      <c r="R256" s="224">
        <f>Q256*H256</f>
        <v>0</v>
      </c>
      <c r="S256" s="224">
        <v>0</v>
      </c>
      <c r="T256" s="225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6" t="s">
        <v>262</v>
      </c>
      <c r="AT256" s="226" t="s">
        <v>153</v>
      </c>
      <c r="AU256" s="226" t="s">
        <v>85</v>
      </c>
      <c r="AY256" s="20" t="s">
        <v>151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20" t="s">
        <v>83</v>
      </c>
      <c r="BK256" s="227">
        <f>ROUND(I256*H256,2)</f>
        <v>0</v>
      </c>
      <c r="BL256" s="20" t="s">
        <v>262</v>
      </c>
      <c r="BM256" s="226" t="s">
        <v>3071</v>
      </c>
    </row>
    <row r="257" s="2" customFormat="1">
      <c r="A257" s="41"/>
      <c r="B257" s="42"/>
      <c r="C257" s="43"/>
      <c r="D257" s="228" t="s">
        <v>160</v>
      </c>
      <c r="E257" s="43"/>
      <c r="F257" s="229" t="s">
        <v>824</v>
      </c>
      <c r="G257" s="43"/>
      <c r="H257" s="43"/>
      <c r="I257" s="230"/>
      <c r="J257" s="43"/>
      <c r="K257" s="43"/>
      <c r="L257" s="47"/>
      <c r="M257" s="231"/>
      <c r="N257" s="232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160</v>
      </c>
      <c r="AU257" s="20" t="s">
        <v>85</v>
      </c>
    </row>
    <row r="258" s="13" customFormat="1">
      <c r="A258" s="13"/>
      <c r="B258" s="233"/>
      <c r="C258" s="234"/>
      <c r="D258" s="235" t="s">
        <v>173</v>
      </c>
      <c r="E258" s="236" t="s">
        <v>19</v>
      </c>
      <c r="F258" s="237" t="s">
        <v>3072</v>
      </c>
      <c r="G258" s="234"/>
      <c r="H258" s="238">
        <v>1</v>
      </c>
      <c r="I258" s="239"/>
      <c r="J258" s="234"/>
      <c r="K258" s="234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173</v>
      </c>
      <c r="AU258" s="244" t="s">
        <v>85</v>
      </c>
      <c r="AV258" s="13" t="s">
        <v>85</v>
      </c>
      <c r="AW258" s="13" t="s">
        <v>36</v>
      </c>
      <c r="AX258" s="13" t="s">
        <v>83</v>
      </c>
      <c r="AY258" s="244" t="s">
        <v>151</v>
      </c>
    </row>
    <row r="259" s="2" customFormat="1" ht="37.8" customHeight="1">
      <c r="A259" s="41"/>
      <c r="B259" s="42"/>
      <c r="C259" s="267" t="s">
        <v>494</v>
      </c>
      <c r="D259" s="267" t="s">
        <v>363</v>
      </c>
      <c r="E259" s="268" t="s">
        <v>3073</v>
      </c>
      <c r="F259" s="269" t="s">
        <v>3074</v>
      </c>
      <c r="G259" s="270" t="s">
        <v>407</v>
      </c>
      <c r="H259" s="271">
        <v>1</v>
      </c>
      <c r="I259" s="272"/>
      <c r="J259" s="273">
        <f>ROUND(I259*H259,2)</f>
        <v>0</v>
      </c>
      <c r="K259" s="269" t="s">
        <v>19</v>
      </c>
      <c r="L259" s="274"/>
      <c r="M259" s="275" t="s">
        <v>19</v>
      </c>
      <c r="N259" s="276" t="s">
        <v>46</v>
      </c>
      <c r="O259" s="87"/>
      <c r="P259" s="224">
        <f>O259*H259</f>
        <v>0</v>
      </c>
      <c r="Q259" s="224">
        <v>0.0137</v>
      </c>
      <c r="R259" s="224">
        <f>Q259*H259</f>
        <v>0.0137</v>
      </c>
      <c r="S259" s="224">
        <v>0</v>
      </c>
      <c r="T259" s="225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6" t="s">
        <v>204</v>
      </c>
      <c r="AT259" s="226" t="s">
        <v>363</v>
      </c>
      <c r="AU259" s="226" t="s">
        <v>85</v>
      </c>
      <c r="AY259" s="20" t="s">
        <v>151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0" t="s">
        <v>83</v>
      </c>
      <c r="BK259" s="227">
        <f>ROUND(I259*H259,2)</f>
        <v>0</v>
      </c>
      <c r="BL259" s="20" t="s">
        <v>158</v>
      </c>
      <c r="BM259" s="226" t="s">
        <v>3075</v>
      </c>
    </row>
    <row r="260" s="2" customFormat="1" ht="37.8" customHeight="1">
      <c r="A260" s="41"/>
      <c r="B260" s="42"/>
      <c r="C260" s="215" t="s">
        <v>498</v>
      </c>
      <c r="D260" s="215" t="s">
        <v>153</v>
      </c>
      <c r="E260" s="216" t="s">
        <v>834</v>
      </c>
      <c r="F260" s="217" t="s">
        <v>835</v>
      </c>
      <c r="G260" s="218" t="s">
        <v>836</v>
      </c>
      <c r="H260" s="219">
        <v>3</v>
      </c>
      <c r="I260" s="220"/>
      <c r="J260" s="221">
        <f>ROUND(I260*H260,2)</f>
        <v>0</v>
      </c>
      <c r="K260" s="217" t="s">
        <v>19</v>
      </c>
      <c r="L260" s="47"/>
      <c r="M260" s="222" t="s">
        <v>19</v>
      </c>
      <c r="N260" s="223" t="s">
        <v>46</v>
      </c>
      <c r="O260" s="87"/>
      <c r="P260" s="224">
        <f>O260*H260</f>
        <v>0</v>
      </c>
      <c r="Q260" s="224">
        <v>0.0016000000000000001</v>
      </c>
      <c r="R260" s="224">
        <f>Q260*H260</f>
        <v>0.0048000000000000004</v>
      </c>
      <c r="S260" s="224">
        <v>0</v>
      </c>
      <c r="T260" s="225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6" t="s">
        <v>262</v>
      </c>
      <c r="AT260" s="226" t="s">
        <v>153</v>
      </c>
      <c r="AU260" s="226" t="s">
        <v>85</v>
      </c>
      <c r="AY260" s="20" t="s">
        <v>151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20" t="s">
        <v>83</v>
      </c>
      <c r="BK260" s="227">
        <f>ROUND(I260*H260,2)</f>
        <v>0</v>
      </c>
      <c r="BL260" s="20" t="s">
        <v>262</v>
      </c>
      <c r="BM260" s="226" t="s">
        <v>3076</v>
      </c>
    </row>
    <row r="261" s="2" customFormat="1" ht="44.25" customHeight="1">
      <c r="A261" s="41"/>
      <c r="B261" s="42"/>
      <c r="C261" s="215" t="s">
        <v>502</v>
      </c>
      <c r="D261" s="215" t="s">
        <v>153</v>
      </c>
      <c r="E261" s="216" t="s">
        <v>3077</v>
      </c>
      <c r="F261" s="217" t="s">
        <v>3078</v>
      </c>
      <c r="G261" s="218" t="s">
        <v>407</v>
      </c>
      <c r="H261" s="219">
        <v>2</v>
      </c>
      <c r="I261" s="220"/>
      <c r="J261" s="221">
        <f>ROUND(I261*H261,2)</f>
        <v>0</v>
      </c>
      <c r="K261" s="217" t="s">
        <v>19</v>
      </c>
      <c r="L261" s="47"/>
      <c r="M261" s="222" t="s">
        <v>19</v>
      </c>
      <c r="N261" s="223" t="s">
        <v>46</v>
      </c>
      <c r="O261" s="87"/>
      <c r="P261" s="224">
        <f>O261*H261</f>
        <v>0</v>
      </c>
      <c r="Q261" s="224">
        <v>0.055</v>
      </c>
      <c r="R261" s="224">
        <f>Q261*H261</f>
        <v>0.11</v>
      </c>
      <c r="S261" s="224">
        <v>0</v>
      </c>
      <c r="T261" s="225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6" t="s">
        <v>262</v>
      </c>
      <c r="AT261" s="226" t="s">
        <v>153</v>
      </c>
      <c r="AU261" s="226" t="s">
        <v>85</v>
      </c>
      <c r="AY261" s="20" t="s">
        <v>151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20" t="s">
        <v>83</v>
      </c>
      <c r="BK261" s="227">
        <f>ROUND(I261*H261,2)</f>
        <v>0</v>
      </c>
      <c r="BL261" s="20" t="s">
        <v>262</v>
      </c>
      <c r="BM261" s="226" t="s">
        <v>3079</v>
      </c>
    </row>
    <row r="262" s="13" customFormat="1">
      <c r="A262" s="13"/>
      <c r="B262" s="233"/>
      <c r="C262" s="234"/>
      <c r="D262" s="235" t="s">
        <v>173</v>
      </c>
      <c r="E262" s="236" t="s">
        <v>19</v>
      </c>
      <c r="F262" s="237" t="s">
        <v>3080</v>
      </c>
      <c r="G262" s="234"/>
      <c r="H262" s="238">
        <v>2</v>
      </c>
      <c r="I262" s="239"/>
      <c r="J262" s="234"/>
      <c r="K262" s="234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173</v>
      </c>
      <c r="AU262" s="244" t="s">
        <v>85</v>
      </c>
      <c r="AV262" s="13" t="s">
        <v>85</v>
      </c>
      <c r="AW262" s="13" t="s">
        <v>36</v>
      </c>
      <c r="AX262" s="13" t="s">
        <v>83</v>
      </c>
      <c r="AY262" s="244" t="s">
        <v>151</v>
      </c>
    </row>
    <row r="263" s="2" customFormat="1" ht="37.8" customHeight="1">
      <c r="A263" s="41"/>
      <c r="B263" s="42"/>
      <c r="C263" s="215" t="s">
        <v>506</v>
      </c>
      <c r="D263" s="215" t="s">
        <v>153</v>
      </c>
      <c r="E263" s="216" t="s">
        <v>3081</v>
      </c>
      <c r="F263" s="217" t="s">
        <v>3082</v>
      </c>
      <c r="G263" s="218" t="s">
        <v>407</v>
      </c>
      <c r="H263" s="219">
        <v>3</v>
      </c>
      <c r="I263" s="220"/>
      <c r="J263" s="221">
        <f>ROUND(I263*H263,2)</f>
        <v>0</v>
      </c>
      <c r="K263" s="217" t="s">
        <v>19</v>
      </c>
      <c r="L263" s="47"/>
      <c r="M263" s="222" t="s">
        <v>19</v>
      </c>
      <c r="N263" s="223" t="s">
        <v>46</v>
      </c>
      <c r="O263" s="87"/>
      <c r="P263" s="224">
        <f>O263*H263</f>
        <v>0</v>
      </c>
      <c r="Q263" s="224">
        <v>0.032000000000000001</v>
      </c>
      <c r="R263" s="224">
        <f>Q263*H263</f>
        <v>0.096000000000000002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262</v>
      </c>
      <c r="AT263" s="226" t="s">
        <v>153</v>
      </c>
      <c r="AU263" s="226" t="s">
        <v>85</v>
      </c>
      <c r="AY263" s="20" t="s">
        <v>151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0" t="s">
        <v>83</v>
      </c>
      <c r="BK263" s="227">
        <f>ROUND(I263*H263,2)</f>
        <v>0</v>
      </c>
      <c r="BL263" s="20" t="s">
        <v>262</v>
      </c>
      <c r="BM263" s="226" t="s">
        <v>3083</v>
      </c>
    </row>
    <row r="264" s="13" customFormat="1">
      <c r="A264" s="13"/>
      <c r="B264" s="233"/>
      <c r="C264" s="234"/>
      <c r="D264" s="235" t="s">
        <v>173</v>
      </c>
      <c r="E264" s="236" t="s">
        <v>19</v>
      </c>
      <c r="F264" s="237" t="s">
        <v>3048</v>
      </c>
      <c r="G264" s="234"/>
      <c r="H264" s="238">
        <v>3</v>
      </c>
      <c r="I264" s="239"/>
      <c r="J264" s="234"/>
      <c r="K264" s="234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173</v>
      </c>
      <c r="AU264" s="244" t="s">
        <v>85</v>
      </c>
      <c r="AV264" s="13" t="s">
        <v>85</v>
      </c>
      <c r="AW264" s="13" t="s">
        <v>36</v>
      </c>
      <c r="AX264" s="13" t="s">
        <v>83</v>
      </c>
      <c r="AY264" s="244" t="s">
        <v>151</v>
      </c>
    </row>
    <row r="265" s="2" customFormat="1" ht="44.25" customHeight="1">
      <c r="A265" s="41"/>
      <c r="B265" s="42"/>
      <c r="C265" s="215" t="s">
        <v>511</v>
      </c>
      <c r="D265" s="215" t="s">
        <v>153</v>
      </c>
      <c r="E265" s="216" t="s">
        <v>839</v>
      </c>
      <c r="F265" s="217" t="s">
        <v>840</v>
      </c>
      <c r="G265" s="218" t="s">
        <v>351</v>
      </c>
      <c r="H265" s="219">
        <v>0.21099999999999999</v>
      </c>
      <c r="I265" s="220"/>
      <c r="J265" s="221">
        <f>ROUND(I265*H265,2)</f>
        <v>0</v>
      </c>
      <c r="K265" s="217" t="s">
        <v>157</v>
      </c>
      <c r="L265" s="47"/>
      <c r="M265" s="222" t="s">
        <v>19</v>
      </c>
      <c r="N265" s="223" t="s">
        <v>46</v>
      </c>
      <c r="O265" s="87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6" t="s">
        <v>262</v>
      </c>
      <c r="AT265" s="226" t="s">
        <v>153</v>
      </c>
      <c r="AU265" s="226" t="s">
        <v>85</v>
      </c>
      <c r="AY265" s="20" t="s">
        <v>151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20" t="s">
        <v>83</v>
      </c>
      <c r="BK265" s="227">
        <f>ROUND(I265*H265,2)</f>
        <v>0</v>
      </c>
      <c r="BL265" s="20" t="s">
        <v>262</v>
      </c>
      <c r="BM265" s="226" t="s">
        <v>3084</v>
      </c>
    </row>
    <row r="266" s="2" customFormat="1">
      <c r="A266" s="41"/>
      <c r="B266" s="42"/>
      <c r="C266" s="43"/>
      <c r="D266" s="228" t="s">
        <v>160</v>
      </c>
      <c r="E266" s="43"/>
      <c r="F266" s="229" t="s">
        <v>842</v>
      </c>
      <c r="G266" s="43"/>
      <c r="H266" s="43"/>
      <c r="I266" s="230"/>
      <c r="J266" s="43"/>
      <c r="K266" s="43"/>
      <c r="L266" s="47"/>
      <c r="M266" s="278"/>
      <c r="N266" s="279"/>
      <c r="O266" s="280"/>
      <c r="P266" s="280"/>
      <c r="Q266" s="280"/>
      <c r="R266" s="280"/>
      <c r="S266" s="280"/>
      <c r="T266" s="281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160</v>
      </c>
      <c r="AU266" s="20" t="s">
        <v>85</v>
      </c>
    </row>
    <row r="267" s="2" customFormat="1" ht="6.96" customHeight="1">
      <c r="A267" s="41"/>
      <c r="B267" s="62"/>
      <c r="C267" s="63"/>
      <c r="D267" s="63"/>
      <c r="E267" s="63"/>
      <c r="F267" s="63"/>
      <c r="G267" s="63"/>
      <c r="H267" s="63"/>
      <c r="I267" s="63"/>
      <c r="J267" s="63"/>
      <c r="K267" s="63"/>
      <c r="L267" s="47"/>
      <c r="M267" s="41"/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</row>
  </sheetData>
  <sheetProtection sheet="1" autoFilter="0" formatColumns="0" formatRows="0" objects="1" scenarios="1" spinCount="100000" saltValue="cOOCa5sZdy4Ut2HvszJJ5jhq4/idt3LVGsIBA3oDGnUZhlXOArSwwAZeDxT3BU9EE7/nUMQTaktoRLurxg73mQ==" hashValue="7vNqnVo0UgNGNUQ4unmpkCw/e12yIRVTIfi90+oMAXLjCMkF0+OU4lJaoWKPInueu6nzRiYH2ncqLwWvdQ61Og==" algorithmName="SHA-512" password="CC35"/>
  <autoFilter ref="C94:K26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3_02/115101201"/>
    <hyperlink ref="F101" r:id="rId2" display="https://podminky.urs.cz/item/CS_URS_2023_02/115101301"/>
    <hyperlink ref="F103" r:id="rId3" display="https://podminky.urs.cz/item/CS_URS_2023_02/121151103"/>
    <hyperlink ref="F106" r:id="rId4" display="https://podminky.urs.cz/item/CS_URS_2023_02/131151203"/>
    <hyperlink ref="F112" r:id="rId5" display="https://podminky.urs.cz/item/CS_URS_2023_02/131251203"/>
    <hyperlink ref="F118" r:id="rId6" display="https://podminky.urs.cz/item/CS_URS_2023_02/131351202"/>
    <hyperlink ref="F124" r:id="rId7" display="https://podminky.urs.cz/item/CS_URS_2023_02/151301201"/>
    <hyperlink ref="F127" r:id="rId8" display="https://podminky.urs.cz/item/CS_URS_2023_02/151301202"/>
    <hyperlink ref="F132" r:id="rId9" display="https://podminky.urs.cz/item/CS_URS_2023_02/151301211"/>
    <hyperlink ref="F134" r:id="rId10" display="https://podminky.urs.cz/item/CS_URS_2023_02/151301212"/>
    <hyperlink ref="F136" r:id="rId11" display="https://podminky.urs.cz/item/CS_URS_2023_02/151301301"/>
    <hyperlink ref="F138" r:id="rId12" display="https://podminky.urs.cz/item/CS_URS_2023_02/151301302"/>
    <hyperlink ref="F140" r:id="rId13" display="https://podminky.urs.cz/item/CS_URS_2023_02/151301311"/>
    <hyperlink ref="F142" r:id="rId14" display="https://podminky.urs.cz/item/CS_URS_2023_02/151301312"/>
    <hyperlink ref="F144" r:id="rId15" display="https://podminky.urs.cz/item/CS_URS_2023_02/162751117"/>
    <hyperlink ref="F152" r:id="rId16" display="https://podminky.urs.cz/item/CS_URS_2023_02/162751137"/>
    <hyperlink ref="F154" r:id="rId17" display="https://podminky.urs.cz/item/CS_URS_2023_02/167151101"/>
    <hyperlink ref="F157" r:id="rId18" display="https://podminky.urs.cz/item/CS_URS_2023_02/171201201"/>
    <hyperlink ref="F162" r:id="rId19" display="https://podminky.urs.cz/item/CS_URS_2023_02/171201231"/>
    <hyperlink ref="F165" r:id="rId20" display="https://podminky.urs.cz/item/CS_URS_2023_02/174101101"/>
    <hyperlink ref="F173" r:id="rId21" display="https://podminky.urs.cz/item/CS_URS_2023_02/181351003"/>
    <hyperlink ref="F176" r:id="rId22" display="https://podminky.urs.cz/item/CS_URS_2023_02/181411141"/>
    <hyperlink ref="F192" r:id="rId23" display="https://podminky.urs.cz/item/CS_URS_2023_02/451572111"/>
    <hyperlink ref="F195" r:id="rId24" display="https://podminky.urs.cz/item/CS_URS_2023_02/452112112"/>
    <hyperlink ref="F202" r:id="rId25" display="https://podminky.urs.cz/item/CS_URS_2023_02/452321162"/>
    <hyperlink ref="F205" r:id="rId26" display="https://podminky.urs.cz/item/CS_URS_2023_02/452351101"/>
    <hyperlink ref="F208" r:id="rId27" display="https://podminky.urs.cz/item/CS_URS_2023_02/452368211"/>
    <hyperlink ref="F211" r:id="rId28" display="https://podminky.urs.cz/item/CS_URS_2023_02/452387121"/>
    <hyperlink ref="F217" r:id="rId29" display="https://podminky.urs.cz/item/CS_URS_2023_02/899104112"/>
    <hyperlink ref="F236" r:id="rId30" display="https://podminky.urs.cz/item/CS_URS_2023_02/998144471"/>
    <hyperlink ref="F240" r:id="rId31" display="https://podminky.urs.cz/item/CS_URS_2023_02/711192201"/>
    <hyperlink ref="F247" r:id="rId32" display="https://podminky.urs.cz/item/CS_URS_2023_02/998711101"/>
    <hyperlink ref="F250" r:id="rId33" display="https://podminky.urs.cz/item/CS_URS_2023_02/767861001"/>
    <hyperlink ref="F257" r:id="rId34" display="https://podminky.urs.cz/item/CS_URS_2023_02/767861011"/>
    <hyperlink ref="F266" r:id="rId35" display="https://podminky.urs.cz/item/CS_URS_2023_02/998767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85</v>
      </c>
    </row>
    <row r="4" s="1" customFormat="1" ht="24.96" customHeight="1">
      <c r="B4" s="23"/>
      <c r="D4" s="143" t="s">
        <v>120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Splašková kanalizace Štěpánov s převedením odp. vod do Přelouče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121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3085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29. 8. 2023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27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28</v>
      </c>
      <c r="F15" s="41"/>
      <c r="G15" s="41"/>
      <c r="H15" s="41"/>
      <c r="I15" s="145" t="s">
        <v>29</v>
      </c>
      <c r="J15" s="136" t="s">
        <v>19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30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29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32</v>
      </c>
      <c r="E20" s="41"/>
      <c r="F20" s="41"/>
      <c r="G20" s="41"/>
      <c r="H20" s="41"/>
      <c r="I20" s="145" t="s">
        <v>26</v>
      </c>
      <c r="J20" s="136" t="s">
        <v>33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34</v>
      </c>
      <c r="F21" s="41"/>
      <c r="G21" s="41"/>
      <c r="H21" s="41"/>
      <c r="I21" s="145" t="s">
        <v>29</v>
      </c>
      <c r="J21" s="136" t="s">
        <v>35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37</v>
      </c>
      <c r="E23" s="41"/>
      <c r="F23" s="41"/>
      <c r="G23" s="41"/>
      <c r="H23" s="41"/>
      <c r="I23" s="145" t="s">
        <v>26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38</v>
      </c>
      <c r="F24" s="41"/>
      <c r="G24" s="41"/>
      <c r="H24" s="41"/>
      <c r="I24" s="145" t="s">
        <v>29</v>
      </c>
      <c r="J24" s="136" t="s">
        <v>19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39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41</v>
      </c>
      <c r="E30" s="41"/>
      <c r="F30" s="41"/>
      <c r="G30" s="41"/>
      <c r="H30" s="41"/>
      <c r="I30" s="41"/>
      <c r="J30" s="156">
        <f>ROUND(J86,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43</v>
      </c>
      <c r="G32" s="41"/>
      <c r="H32" s="41"/>
      <c r="I32" s="157" t="s">
        <v>42</v>
      </c>
      <c r="J32" s="157" t="s">
        <v>44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45</v>
      </c>
      <c r="E33" s="145" t="s">
        <v>46</v>
      </c>
      <c r="F33" s="159">
        <f>ROUND((SUM(BE86:BE177)),  2)</f>
        <v>0</v>
      </c>
      <c r="G33" s="41"/>
      <c r="H33" s="41"/>
      <c r="I33" s="160">
        <v>0.20999999999999999</v>
      </c>
      <c r="J33" s="159">
        <f>ROUND(((SUM(BE86:BE177))*I33),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47</v>
      </c>
      <c r="F34" s="159">
        <f>ROUND((SUM(BF86:BF177)),  2)</f>
        <v>0</v>
      </c>
      <c r="G34" s="41"/>
      <c r="H34" s="41"/>
      <c r="I34" s="160">
        <v>0.12</v>
      </c>
      <c r="J34" s="159">
        <f>ROUND(((SUM(BF86:BF177))*I34),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48</v>
      </c>
      <c r="F35" s="159">
        <f>ROUND((SUM(BG86:BG177)),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49</v>
      </c>
      <c r="F36" s="159">
        <f>ROUND((SUM(BH86:BH177)),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50</v>
      </c>
      <c r="F37" s="159">
        <f>ROUND((SUM(BI86:BI177)),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51</v>
      </c>
      <c r="E39" s="163"/>
      <c r="F39" s="163"/>
      <c r="G39" s="164" t="s">
        <v>52</v>
      </c>
      <c r="H39" s="165" t="s">
        <v>53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123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72" t="str">
        <f>E7</f>
        <v>Splašková kanalizace Štěpánov s převedením odp. vod do Přelouče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121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06 - PS 01 - Přečerpávací stanice - strojní technologie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k.ú. Klenovka, k.ú. Štěpánov</v>
      </c>
      <c r="G52" s="43"/>
      <c r="H52" s="43"/>
      <c r="I52" s="35" t="s">
        <v>23</v>
      </c>
      <c r="J52" s="75" t="str">
        <f>IF(J12="","",J12)</f>
        <v>29. 8. 2023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Město Přelouč, Československé armády 1665, Přelouč</v>
      </c>
      <c r="G54" s="43"/>
      <c r="H54" s="43"/>
      <c r="I54" s="35" t="s">
        <v>32</v>
      </c>
      <c r="J54" s="39" t="str">
        <f>E21</f>
        <v>IKKO Hradec Králové, s.r.o., Bratří Štefanů 238,HK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30</v>
      </c>
      <c r="D55" s="43"/>
      <c r="E55" s="43"/>
      <c r="F55" s="30" t="str">
        <f>IF(E18="","",E18)</f>
        <v>Vyplň údaj</v>
      </c>
      <c r="G55" s="43"/>
      <c r="H55" s="43"/>
      <c r="I55" s="35" t="s">
        <v>37</v>
      </c>
      <c r="J55" s="39" t="str">
        <f>E24</f>
        <v>K. Hlaváčková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124</v>
      </c>
      <c r="D57" s="174"/>
      <c r="E57" s="174"/>
      <c r="F57" s="174"/>
      <c r="G57" s="174"/>
      <c r="H57" s="174"/>
      <c r="I57" s="174"/>
      <c r="J57" s="175" t="s">
        <v>125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73</v>
      </c>
      <c r="D59" s="43"/>
      <c r="E59" s="43"/>
      <c r="F59" s="43"/>
      <c r="G59" s="43"/>
      <c r="H59" s="43"/>
      <c r="I59" s="43"/>
      <c r="J59" s="105">
        <f>J86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126</v>
      </c>
    </row>
    <row r="60" s="9" customFormat="1" ht="24.96" customHeight="1">
      <c r="A60" s="9"/>
      <c r="B60" s="177"/>
      <c r="C60" s="178"/>
      <c r="D60" s="179" t="s">
        <v>127</v>
      </c>
      <c r="E60" s="180"/>
      <c r="F60" s="180"/>
      <c r="G60" s="180"/>
      <c r="H60" s="180"/>
      <c r="I60" s="180"/>
      <c r="J60" s="181">
        <f>J87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3086</v>
      </c>
      <c r="E61" s="185"/>
      <c r="F61" s="185"/>
      <c r="G61" s="185"/>
      <c r="H61" s="185"/>
      <c r="I61" s="185"/>
      <c r="J61" s="186">
        <f>J88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77"/>
      <c r="C62" s="178"/>
      <c r="D62" s="179" t="s">
        <v>134</v>
      </c>
      <c r="E62" s="180"/>
      <c r="F62" s="180"/>
      <c r="G62" s="180"/>
      <c r="H62" s="180"/>
      <c r="I62" s="180"/>
      <c r="J62" s="181">
        <f>J90</f>
        <v>0</v>
      </c>
      <c r="K62" s="178"/>
      <c r="L62" s="18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83"/>
      <c r="C63" s="128"/>
      <c r="D63" s="184" t="s">
        <v>136</v>
      </c>
      <c r="E63" s="185"/>
      <c r="F63" s="185"/>
      <c r="G63" s="185"/>
      <c r="H63" s="185"/>
      <c r="I63" s="185"/>
      <c r="J63" s="186">
        <f>J91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77"/>
      <c r="C64" s="178"/>
      <c r="D64" s="179" t="s">
        <v>3087</v>
      </c>
      <c r="E64" s="180"/>
      <c r="F64" s="180"/>
      <c r="G64" s="180"/>
      <c r="H64" s="180"/>
      <c r="I64" s="180"/>
      <c r="J64" s="181">
        <f>J98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3088</v>
      </c>
      <c r="E65" s="185"/>
      <c r="F65" s="185"/>
      <c r="G65" s="185"/>
      <c r="H65" s="185"/>
      <c r="I65" s="185"/>
      <c r="J65" s="186">
        <f>J99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3089</v>
      </c>
      <c r="E66" s="185"/>
      <c r="F66" s="185"/>
      <c r="G66" s="185"/>
      <c r="H66" s="185"/>
      <c r="I66" s="185"/>
      <c r="J66" s="186">
        <f>J165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137</v>
      </c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6.25" customHeight="1">
      <c r="A76" s="41"/>
      <c r="B76" s="42"/>
      <c r="C76" s="43"/>
      <c r="D76" s="43"/>
      <c r="E76" s="172" t="str">
        <f>E7</f>
        <v>Splašková kanalizace Štěpánov s převedením odp. vod do Přelouče</v>
      </c>
      <c r="F76" s="35"/>
      <c r="G76" s="35"/>
      <c r="H76" s="35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121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E9</f>
        <v>06 - PS 01 - Přečerpávací stanice - strojní technologie</v>
      </c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21</v>
      </c>
      <c r="D80" s="43"/>
      <c r="E80" s="43"/>
      <c r="F80" s="30" t="str">
        <f>F12</f>
        <v>k.ú. Klenovka, k.ú. Štěpánov</v>
      </c>
      <c r="G80" s="43"/>
      <c r="H80" s="43"/>
      <c r="I80" s="35" t="s">
        <v>23</v>
      </c>
      <c r="J80" s="75" t="str">
        <f>IF(J12="","",J12)</f>
        <v>29. 8. 2023</v>
      </c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40.05" customHeight="1">
      <c r="A82" s="41"/>
      <c r="B82" s="42"/>
      <c r="C82" s="35" t="s">
        <v>25</v>
      </c>
      <c r="D82" s="43"/>
      <c r="E82" s="43"/>
      <c r="F82" s="30" t="str">
        <f>E15</f>
        <v>Město Přelouč, Československé armády 1665, Přelouč</v>
      </c>
      <c r="G82" s="43"/>
      <c r="H82" s="43"/>
      <c r="I82" s="35" t="s">
        <v>32</v>
      </c>
      <c r="J82" s="39" t="str">
        <f>E21</f>
        <v>IKKO Hradec Králové, s.r.o., Bratří Štefanů 238,HK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30</v>
      </c>
      <c r="D83" s="43"/>
      <c r="E83" s="43"/>
      <c r="F83" s="30" t="str">
        <f>IF(E18="","",E18)</f>
        <v>Vyplň údaj</v>
      </c>
      <c r="G83" s="43"/>
      <c r="H83" s="43"/>
      <c r="I83" s="35" t="s">
        <v>37</v>
      </c>
      <c r="J83" s="39" t="str">
        <f>E24</f>
        <v>K. Hlaváčková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88"/>
      <c r="B85" s="189"/>
      <c r="C85" s="190" t="s">
        <v>138</v>
      </c>
      <c r="D85" s="191" t="s">
        <v>60</v>
      </c>
      <c r="E85" s="191" t="s">
        <v>56</v>
      </c>
      <c r="F85" s="191" t="s">
        <v>57</v>
      </c>
      <c r="G85" s="191" t="s">
        <v>139</v>
      </c>
      <c r="H85" s="191" t="s">
        <v>140</v>
      </c>
      <c r="I85" s="191" t="s">
        <v>141</v>
      </c>
      <c r="J85" s="191" t="s">
        <v>125</v>
      </c>
      <c r="K85" s="192" t="s">
        <v>142</v>
      </c>
      <c r="L85" s="193"/>
      <c r="M85" s="95" t="s">
        <v>19</v>
      </c>
      <c r="N85" s="96" t="s">
        <v>45</v>
      </c>
      <c r="O85" s="96" t="s">
        <v>143</v>
      </c>
      <c r="P85" s="96" t="s">
        <v>144</v>
      </c>
      <c r="Q85" s="96" t="s">
        <v>145</v>
      </c>
      <c r="R85" s="96" t="s">
        <v>146</v>
      </c>
      <c r="S85" s="96" t="s">
        <v>147</v>
      </c>
      <c r="T85" s="97" t="s">
        <v>148</v>
      </c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</row>
    <row r="86" s="2" customFormat="1" ht="22.8" customHeight="1">
      <c r="A86" s="41"/>
      <c r="B86" s="42"/>
      <c r="C86" s="102" t="s">
        <v>149</v>
      </c>
      <c r="D86" s="43"/>
      <c r="E86" s="43"/>
      <c r="F86" s="43"/>
      <c r="G86" s="43"/>
      <c r="H86" s="43"/>
      <c r="I86" s="43"/>
      <c r="J86" s="194">
        <f>BK86</f>
        <v>0</v>
      </c>
      <c r="K86" s="43"/>
      <c r="L86" s="47"/>
      <c r="M86" s="98"/>
      <c r="N86" s="195"/>
      <c r="O86" s="99"/>
      <c r="P86" s="196">
        <f>P87+P90+P98</f>
        <v>0</v>
      </c>
      <c r="Q86" s="99"/>
      <c r="R86" s="196">
        <f>R87+R90+R98</f>
        <v>0.97217999999999993</v>
      </c>
      <c r="S86" s="99"/>
      <c r="T86" s="197">
        <f>T87+T90+T98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74</v>
      </c>
      <c r="AU86" s="20" t="s">
        <v>126</v>
      </c>
      <c r="BK86" s="198">
        <f>BK87+BK90+BK98</f>
        <v>0</v>
      </c>
    </row>
    <row r="87" s="12" customFormat="1" ht="25.92" customHeight="1">
      <c r="A87" s="12"/>
      <c r="B87" s="199"/>
      <c r="C87" s="200"/>
      <c r="D87" s="201" t="s">
        <v>74</v>
      </c>
      <c r="E87" s="202" t="s">
        <v>150</v>
      </c>
      <c r="F87" s="202" t="s">
        <v>150</v>
      </c>
      <c r="G87" s="200"/>
      <c r="H87" s="200"/>
      <c r="I87" s="203"/>
      <c r="J87" s="204">
        <f>BK87</f>
        <v>0</v>
      </c>
      <c r="K87" s="200"/>
      <c r="L87" s="205"/>
      <c r="M87" s="206"/>
      <c r="N87" s="207"/>
      <c r="O87" s="207"/>
      <c r="P87" s="208">
        <f>P88</f>
        <v>0</v>
      </c>
      <c r="Q87" s="207"/>
      <c r="R87" s="208">
        <f>R88</f>
        <v>0</v>
      </c>
      <c r="S87" s="207"/>
      <c r="T87" s="209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83</v>
      </c>
      <c r="AT87" s="211" t="s">
        <v>74</v>
      </c>
      <c r="AU87" s="211" t="s">
        <v>75</v>
      </c>
      <c r="AY87" s="210" t="s">
        <v>151</v>
      </c>
      <c r="BK87" s="212">
        <f>BK88</f>
        <v>0</v>
      </c>
    </row>
    <row r="88" s="12" customFormat="1" ht="22.8" customHeight="1">
      <c r="A88" s="12"/>
      <c r="B88" s="199"/>
      <c r="C88" s="200"/>
      <c r="D88" s="201" t="s">
        <v>74</v>
      </c>
      <c r="E88" s="213" t="s">
        <v>211</v>
      </c>
      <c r="F88" s="213" t="s">
        <v>3090</v>
      </c>
      <c r="G88" s="200"/>
      <c r="H88" s="200"/>
      <c r="I88" s="203"/>
      <c r="J88" s="214">
        <f>BK88</f>
        <v>0</v>
      </c>
      <c r="K88" s="200"/>
      <c r="L88" s="205"/>
      <c r="M88" s="206"/>
      <c r="N88" s="207"/>
      <c r="O88" s="207"/>
      <c r="P88" s="208">
        <f>P89</f>
        <v>0</v>
      </c>
      <c r="Q88" s="207"/>
      <c r="R88" s="208">
        <f>R89</f>
        <v>0</v>
      </c>
      <c r="S88" s="207"/>
      <c r="T88" s="209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0" t="s">
        <v>83</v>
      </c>
      <c r="AT88" s="211" t="s">
        <v>74</v>
      </c>
      <c r="AU88" s="211" t="s">
        <v>83</v>
      </c>
      <c r="AY88" s="210" t="s">
        <v>151</v>
      </c>
      <c r="BK88" s="212">
        <f>BK89</f>
        <v>0</v>
      </c>
    </row>
    <row r="89" s="2" customFormat="1" ht="24.15" customHeight="1">
      <c r="A89" s="41"/>
      <c r="B89" s="42"/>
      <c r="C89" s="215" t="s">
        <v>83</v>
      </c>
      <c r="D89" s="215" t="s">
        <v>153</v>
      </c>
      <c r="E89" s="216" t="s">
        <v>3091</v>
      </c>
      <c r="F89" s="217" t="s">
        <v>3092</v>
      </c>
      <c r="G89" s="218" t="s">
        <v>3093</v>
      </c>
      <c r="H89" s="219">
        <v>1</v>
      </c>
      <c r="I89" s="220"/>
      <c r="J89" s="221">
        <f>ROUND(I89*H89,2)</f>
        <v>0</v>
      </c>
      <c r="K89" s="217" t="s">
        <v>19</v>
      </c>
      <c r="L89" s="47"/>
      <c r="M89" s="222" t="s">
        <v>19</v>
      </c>
      <c r="N89" s="223" t="s">
        <v>46</v>
      </c>
      <c r="O89" s="87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6" t="s">
        <v>158</v>
      </c>
      <c r="AT89" s="226" t="s">
        <v>153</v>
      </c>
      <c r="AU89" s="226" t="s">
        <v>85</v>
      </c>
      <c r="AY89" s="20" t="s">
        <v>151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20" t="s">
        <v>83</v>
      </c>
      <c r="BK89" s="227">
        <f>ROUND(I89*H89,2)</f>
        <v>0</v>
      </c>
      <c r="BL89" s="20" t="s">
        <v>158</v>
      </c>
      <c r="BM89" s="226" t="s">
        <v>3094</v>
      </c>
    </row>
    <row r="90" s="12" customFormat="1" ht="25.92" customHeight="1">
      <c r="A90" s="12"/>
      <c r="B90" s="199"/>
      <c r="C90" s="200"/>
      <c r="D90" s="201" t="s">
        <v>74</v>
      </c>
      <c r="E90" s="202" t="s">
        <v>776</v>
      </c>
      <c r="F90" s="202" t="s">
        <v>777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</f>
        <v>0</v>
      </c>
      <c r="Q90" s="207"/>
      <c r="R90" s="208">
        <f>R91</f>
        <v>0.039199999999999999</v>
      </c>
      <c r="S90" s="207"/>
      <c r="T90" s="209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85</v>
      </c>
      <c r="AT90" s="211" t="s">
        <v>74</v>
      </c>
      <c r="AU90" s="211" t="s">
        <v>75</v>
      </c>
      <c r="AY90" s="210" t="s">
        <v>151</v>
      </c>
      <c r="BK90" s="212">
        <f>BK91</f>
        <v>0</v>
      </c>
    </row>
    <row r="91" s="12" customFormat="1" ht="22.8" customHeight="1">
      <c r="A91" s="12"/>
      <c r="B91" s="199"/>
      <c r="C91" s="200"/>
      <c r="D91" s="201" t="s">
        <v>74</v>
      </c>
      <c r="E91" s="213" t="s">
        <v>801</v>
      </c>
      <c r="F91" s="213" t="s">
        <v>802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SUM(P92:P97)</f>
        <v>0</v>
      </c>
      <c r="Q91" s="207"/>
      <c r="R91" s="208">
        <f>SUM(R92:R97)</f>
        <v>0.039199999999999999</v>
      </c>
      <c r="S91" s="207"/>
      <c r="T91" s="209">
        <f>SUM(T92:T97)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85</v>
      </c>
      <c r="AT91" s="211" t="s">
        <v>74</v>
      </c>
      <c r="AU91" s="211" t="s">
        <v>83</v>
      </c>
      <c r="AY91" s="210" t="s">
        <v>151</v>
      </c>
      <c r="BK91" s="212">
        <f>SUM(BK92:BK97)</f>
        <v>0</v>
      </c>
    </row>
    <row r="92" s="2" customFormat="1" ht="33" customHeight="1">
      <c r="A92" s="41"/>
      <c r="B92" s="42"/>
      <c r="C92" s="215" t="s">
        <v>85</v>
      </c>
      <c r="D92" s="215" t="s">
        <v>153</v>
      </c>
      <c r="E92" s="216" t="s">
        <v>3095</v>
      </c>
      <c r="F92" s="217" t="s">
        <v>3096</v>
      </c>
      <c r="G92" s="218" t="s">
        <v>407</v>
      </c>
      <c r="H92" s="219">
        <v>6</v>
      </c>
      <c r="I92" s="220"/>
      <c r="J92" s="221">
        <f>ROUND(I92*H92,2)</f>
        <v>0</v>
      </c>
      <c r="K92" s="217" t="s">
        <v>19</v>
      </c>
      <c r="L92" s="47"/>
      <c r="M92" s="222" t="s">
        <v>19</v>
      </c>
      <c r="N92" s="223" t="s">
        <v>46</v>
      </c>
      <c r="O92" s="87"/>
      <c r="P92" s="224">
        <f>O92*H92</f>
        <v>0</v>
      </c>
      <c r="Q92" s="224">
        <v>0.0016000000000000001</v>
      </c>
      <c r="R92" s="224">
        <f>Q92*H92</f>
        <v>0.0096000000000000009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262</v>
      </c>
      <c r="AT92" s="226" t="s">
        <v>153</v>
      </c>
      <c r="AU92" s="226" t="s">
        <v>85</v>
      </c>
      <c r="AY92" s="20" t="s">
        <v>151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83</v>
      </c>
      <c r="BK92" s="227">
        <f>ROUND(I92*H92,2)</f>
        <v>0</v>
      </c>
      <c r="BL92" s="20" t="s">
        <v>262</v>
      </c>
      <c r="BM92" s="226" t="s">
        <v>3097</v>
      </c>
    </row>
    <row r="93" s="2" customFormat="1" ht="33" customHeight="1">
      <c r="A93" s="41"/>
      <c r="B93" s="42"/>
      <c r="C93" s="215" t="s">
        <v>167</v>
      </c>
      <c r="D93" s="215" t="s">
        <v>153</v>
      </c>
      <c r="E93" s="216" t="s">
        <v>3098</v>
      </c>
      <c r="F93" s="217" t="s">
        <v>3099</v>
      </c>
      <c r="G93" s="218" t="s">
        <v>836</v>
      </c>
      <c r="H93" s="219">
        <v>6</v>
      </c>
      <c r="I93" s="220"/>
      <c r="J93" s="221">
        <f>ROUND(I93*H93,2)</f>
        <v>0</v>
      </c>
      <c r="K93" s="217" t="s">
        <v>19</v>
      </c>
      <c r="L93" s="47"/>
      <c r="M93" s="222" t="s">
        <v>19</v>
      </c>
      <c r="N93" s="223" t="s">
        <v>46</v>
      </c>
      <c r="O93" s="87"/>
      <c r="P93" s="224">
        <f>O93*H93</f>
        <v>0</v>
      </c>
      <c r="Q93" s="224">
        <v>0.0016000000000000001</v>
      </c>
      <c r="R93" s="224">
        <f>Q93*H93</f>
        <v>0.0096000000000000009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262</v>
      </c>
      <c r="AT93" s="226" t="s">
        <v>153</v>
      </c>
      <c r="AU93" s="226" t="s">
        <v>85</v>
      </c>
      <c r="AY93" s="20" t="s">
        <v>151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83</v>
      </c>
      <c r="BK93" s="227">
        <f>ROUND(I93*H93,2)</f>
        <v>0</v>
      </c>
      <c r="BL93" s="20" t="s">
        <v>262</v>
      </c>
      <c r="BM93" s="226" t="s">
        <v>3100</v>
      </c>
    </row>
    <row r="94" s="2" customFormat="1" ht="44.25" customHeight="1">
      <c r="A94" s="41"/>
      <c r="B94" s="42"/>
      <c r="C94" s="215" t="s">
        <v>158</v>
      </c>
      <c r="D94" s="215" t="s">
        <v>153</v>
      </c>
      <c r="E94" s="216" t="s">
        <v>3101</v>
      </c>
      <c r="F94" s="217" t="s">
        <v>3102</v>
      </c>
      <c r="G94" s="218" t="s">
        <v>407</v>
      </c>
      <c r="H94" s="219">
        <v>2</v>
      </c>
      <c r="I94" s="220"/>
      <c r="J94" s="221">
        <f>ROUND(I94*H94,2)</f>
        <v>0</v>
      </c>
      <c r="K94" s="217" t="s">
        <v>19</v>
      </c>
      <c r="L94" s="47"/>
      <c r="M94" s="222" t="s">
        <v>19</v>
      </c>
      <c r="N94" s="223" t="s">
        <v>46</v>
      </c>
      <c r="O94" s="87"/>
      <c r="P94" s="224">
        <f>O94*H94</f>
        <v>0</v>
      </c>
      <c r="Q94" s="224">
        <v>0.01</v>
      </c>
      <c r="R94" s="224">
        <f>Q94*H94</f>
        <v>0.02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262</v>
      </c>
      <c r="AT94" s="226" t="s">
        <v>153</v>
      </c>
      <c r="AU94" s="226" t="s">
        <v>85</v>
      </c>
      <c r="AY94" s="20" t="s">
        <v>151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83</v>
      </c>
      <c r="BK94" s="227">
        <f>ROUND(I94*H94,2)</f>
        <v>0</v>
      </c>
      <c r="BL94" s="20" t="s">
        <v>262</v>
      </c>
      <c r="BM94" s="226" t="s">
        <v>3103</v>
      </c>
    </row>
    <row r="95" s="2" customFormat="1">
      <c r="A95" s="41"/>
      <c r="B95" s="42"/>
      <c r="C95" s="43"/>
      <c r="D95" s="235" t="s">
        <v>409</v>
      </c>
      <c r="E95" s="43"/>
      <c r="F95" s="277" t="s">
        <v>3104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409</v>
      </c>
      <c r="AU95" s="20" t="s">
        <v>85</v>
      </c>
    </row>
    <row r="96" s="13" customFormat="1">
      <c r="A96" s="13"/>
      <c r="B96" s="233"/>
      <c r="C96" s="234"/>
      <c r="D96" s="235" t="s">
        <v>173</v>
      </c>
      <c r="E96" s="236" t="s">
        <v>19</v>
      </c>
      <c r="F96" s="237" t="s">
        <v>3105</v>
      </c>
      <c r="G96" s="234"/>
      <c r="H96" s="238">
        <v>2</v>
      </c>
      <c r="I96" s="239"/>
      <c r="J96" s="234"/>
      <c r="K96" s="234"/>
      <c r="L96" s="240"/>
      <c r="M96" s="241"/>
      <c r="N96" s="242"/>
      <c r="O96" s="242"/>
      <c r="P96" s="242"/>
      <c r="Q96" s="242"/>
      <c r="R96" s="242"/>
      <c r="S96" s="242"/>
      <c r="T96" s="24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4" t="s">
        <v>173</v>
      </c>
      <c r="AU96" s="244" t="s">
        <v>85</v>
      </c>
      <c r="AV96" s="13" t="s">
        <v>85</v>
      </c>
      <c r="AW96" s="13" t="s">
        <v>36</v>
      </c>
      <c r="AX96" s="13" t="s">
        <v>83</v>
      </c>
      <c r="AY96" s="244" t="s">
        <v>151</v>
      </c>
    </row>
    <row r="97" s="2" customFormat="1" ht="44.25" customHeight="1">
      <c r="A97" s="41"/>
      <c r="B97" s="42"/>
      <c r="C97" s="215" t="s">
        <v>183</v>
      </c>
      <c r="D97" s="215" t="s">
        <v>153</v>
      </c>
      <c r="E97" s="216" t="s">
        <v>839</v>
      </c>
      <c r="F97" s="217" t="s">
        <v>840</v>
      </c>
      <c r="G97" s="218" t="s">
        <v>351</v>
      </c>
      <c r="H97" s="219">
        <v>0.039</v>
      </c>
      <c r="I97" s="220"/>
      <c r="J97" s="221">
        <f>ROUND(I97*H97,2)</f>
        <v>0</v>
      </c>
      <c r="K97" s="217" t="s">
        <v>3106</v>
      </c>
      <c r="L97" s="47"/>
      <c r="M97" s="222" t="s">
        <v>19</v>
      </c>
      <c r="N97" s="223" t="s">
        <v>46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262</v>
      </c>
      <c r="AT97" s="226" t="s">
        <v>153</v>
      </c>
      <c r="AU97" s="226" t="s">
        <v>85</v>
      </c>
      <c r="AY97" s="20" t="s">
        <v>151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83</v>
      </c>
      <c r="BK97" s="227">
        <f>ROUND(I97*H97,2)</f>
        <v>0</v>
      </c>
      <c r="BL97" s="20" t="s">
        <v>262</v>
      </c>
      <c r="BM97" s="226" t="s">
        <v>3107</v>
      </c>
    </row>
    <row r="98" s="12" customFormat="1" ht="25.92" customHeight="1">
      <c r="A98" s="12"/>
      <c r="B98" s="199"/>
      <c r="C98" s="200"/>
      <c r="D98" s="201" t="s">
        <v>74</v>
      </c>
      <c r="E98" s="202" t="s">
        <v>363</v>
      </c>
      <c r="F98" s="202" t="s">
        <v>3108</v>
      </c>
      <c r="G98" s="200"/>
      <c r="H98" s="200"/>
      <c r="I98" s="203"/>
      <c r="J98" s="204">
        <f>BK98</f>
        <v>0</v>
      </c>
      <c r="K98" s="200"/>
      <c r="L98" s="205"/>
      <c r="M98" s="206"/>
      <c r="N98" s="207"/>
      <c r="O98" s="207"/>
      <c r="P98" s="208">
        <f>P99+P165</f>
        <v>0</v>
      </c>
      <c r="Q98" s="207"/>
      <c r="R98" s="208">
        <f>R99+R165</f>
        <v>0.93297999999999992</v>
      </c>
      <c r="S98" s="207"/>
      <c r="T98" s="209">
        <f>T99+T165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167</v>
      </c>
      <c r="AT98" s="211" t="s">
        <v>74</v>
      </c>
      <c r="AU98" s="211" t="s">
        <v>75</v>
      </c>
      <c r="AY98" s="210" t="s">
        <v>151</v>
      </c>
      <c r="BK98" s="212">
        <f>BK99+BK165</f>
        <v>0</v>
      </c>
    </row>
    <row r="99" s="12" customFormat="1" ht="22.8" customHeight="1">
      <c r="A99" s="12"/>
      <c r="B99" s="199"/>
      <c r="C99" s="200"/>
      <c r="D99" s="201" t="s">
        <v>74</v>
      </c>
      <c r="E99" s="213" t="s">
        <v>3109</v>
      </c>
      <c r="F99" s="213" t="s">
        <v>3110</v>
      </c>
      <c r="G99" s="200"/>
      <c r="H99" s="200"/>
      <c r="I99" s="203"/>
      <c r="J99" s="214">
        <f>BK99</f>
        <v>0</v>
      </c>
      <c r="K99" s="200"/>
      <c r="L99" s="205"/>
      <c r="M99" s="206"/>
      <c r="N99" s="207"/>
      <c r="O99" s="207"/>
      <c r="P99" s="208">
        <f>SUM(P100:P164)</f>
        <v>0</v>
      </c>
      <c r="Q99" s="207"/>
      <c r="R99" s="208">
        <f>SUM(R100:R164)</f>
        <v>0.35098000000000001</v>
      </c>
      <c r="S99" s="207"/>
      <c r="T99" s="209">
        <f>SUM(T100:T164)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0" t="s">
        <v>167</v>
      </c>
      <c r="AT99" s="211" t="s">
        <v>74</v>
      </c>
      <c r="AU99" s="211" t="s">
        <v>83</v>
      </c>
      <c r="AY99" s="210" t="s">
        <v>151</v>
      </c>
      <c r="BK99" s="212">
        <f>SUM(BK100:BK164)</f>
        <v>0</v>
      </c>
    </row>
    <row r="100" s="2" customFormat="1" ht="21.75" customHeight="1">
      <c r="A100" s="41"/>
      <c r="B100" s="42"/>
      <c r="C100" s="215" t="s">
        <v>190</v>
      </c>
      <c r="D100" s="215" t="s">
        <v>153</v>
      </c>
      <c r="E100" s="216" t="s">
        <v>3111</v>
      </c>
      <c r="F100" s="217" t="s">
        <v>3112</v>
      </c>
      <c r="G100" s="218" t="s">
        <v>407</v>
      </c>
      <c r="H100" s="219">
        <v>6</v>
      </c>
      <c r="I100" s="220"/>
      <c r="J100" s="221">
        <f>ROUND(I100*H100,2)</f>
        <v>0</v>
      </c>
      <c r="K100" s="217" t="s">
        <v>19</v>
      </c>
      <c r="L100" s="47"/>
      <c r="M100" s="222" t="s">
        <v>19</v>
      </c>
      <c r="N100" s="223" t="s">
        <v>46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533</v>
      </c>
      <c r="AT100" s="226" t="s">
        <v>153</v>
      </c>
      <c r="AU100" s="226" t="s">
        <v>85</v>
      </c>
      <c r="AY100" s="20" t="s">
        <v>151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83</v>
      </c>
      <c r="BK100" s="227">
        <f>ROUND(I100*H100,2)</f>
        <v>0</v>
      </c>
      <c r="BL100" s="20" t="s">
        <v>533</v>
      </c>
      <c r="BM100" s="226" t="s">
        <v>3113</v>
      </c>
    </row>
    <row r="101" s="13" customFormat="1">
      <c r="A101" s="13"/>
      <c r="B101" s="233"/>
      <c r="C101" s="234"/>
      <c r="D101" s="235" t="s">
        <v>173</v>
      </c>
      <c r="E101" s="236" t="s">
        <v>19</v>
      </c>
      <c r="F101" s="237" t="s">
        <v>3114</v>
      </c>
      <c r="G101" s="234"/>
      <c r="H101" s="238">
        <v>3</v>
      </c>
      <c r="I101" s="239"/>
      <c r="J101" s="234"/>
      <c r="K101" s="234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173</v>
      </c>
      <c r="AU101" s="244" t="s">
        <v>85</v>
      </c>
      <c r="AV101" s="13" t="s">
        <v>85</v>
      </c>
      <c r="AW101" s="13" t="s">
        <v>36</v>
      </c>
      <c r="AX101" s="13" t="s">
        <v>75</v>
      </c>
      <c r="AY101" s="244" t="s">
        <v>151</v>
      </c>
    </row>
    <row r="102" s="13" customFormat="1">
      <c r="A102" s="13"/>
      <c r="B102" s="233"/>
      <c r="C102" s="234"/>
      <c r="D102" s="235" t="s">
        <v>173</v>
      </c>
      <c r="E102" s="236" t="s">
        <v>19</v>
      </c>
      <c r="F102" s="237" t="s">
        <v>3115</v>
      </c>
      <c r="G102" s="234"/>
      <c r="H102" s="238">
        <v>3</v>
      </c>
      <c r="I102" s="239"/>
      <c r="J102" s="234"/>
      <c r="K102" s="234"/>
      <c r="L102" s="240"/>
      <c r="M102" s="241"/>
      <c r="N102" s="242"/>
      <c r="O102" s="242"/>
      <c r="P102" s="242"/>
      <c r="Q102" s="242"/>
      <c r="R102" s="242"/>
      <c r="S102" s="242"/>
      <c r="T102" s="24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4" t="s">
        <v>173</v>
      </c>
      <c r="AU102" s="244" t="s">
        <v>85</v>
      </c>
      <c r="AV102" s="13" t="s">
        <v>85</v>
      </c>
      <c r="AW102" s="13" t="s">
        <v>36</v>
      </c>
      <c r="AX102" s="13" t="s">
        <v>75</v>
      </c>
      <c r="AY102" s="244" t="s">
        <v>151</v>
      </c>
    </row>
    <row r="103" s="14" customFormat="1">
      <c r="A103" s="14"/>
      <c r="B103" s="245"/>
      <c r="C103" s="246"/>
      <c r="D103" s="235" t="s">
        <v>173</v>
      </c>
      <c r="E103" s="247" t="s">
        <v>19</v>
      </c>
      <c r="F103" s="248" t="s">
        <v>177</v>
      </c>
      <c r="G103" s="246"/>
      <c r="H103" s="249">
        <v>6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5" t="s">
        <v>173</v>
      </c>
      <c r="AU103" s="255" t="s">
        <v>85</v>
      </c>
      <c r="AV103" s="14" t="s">
        <v>158</v>
      </c>
      <c r="AW103" s="14" t="s">
        <v>36</v>
      </c>
      <c r="AX103" s="14" t="s">
        <v>83</v>
      </c>
      <c r="AY103" s="255" t="s">
        <v>151</v>
      </c>
    </row>
    <row r="104" s="2" customFormat="1" ht="24.15" customHeight="1">
      <c r="A104" s="41"/>
      <c r="B104" s="42"/>
      <c r="C104" s="267" t="s">
        <v>197</v>
      </c>
      <c r="D104" s="267" t="s">
        <v>363</v>
      </c>
      <c r="E104" s="268" t="s">
        <v>3116</v>
      </c>
      <c r="F104" s="269" t="s">
        <v>3117</v>
      </c>
      <c r="G104" s="270" t="s">
        <v>407</v>
      </c>
      <c r="H104" s="271">
        <v>3</v>
      </c>
      <c r="I104" s="272"/>
      <c r="J104" s="273">
        <f>ROUND(I104*H104,2)</f>
        <v>0</v>
      </c>
      <c r="K104" s="269" t="s">
        <v>19</v>
      </c>
      <c r="L104" s="274"/>
      <c r="M104" s="275" t="s">
        <v>19</v>
      </c>
      <c r="N104" s="276" t="s">
        <v>46</v>
      </c>
      <c r="O104" s="87"/>
      <c r="P104" s="224">
        <f>O104*H104</f>
        <v>0</v>
      </c>
      <c r="Q104" s="224">
        <v>0.0060200000000000002</v>
      </c>
      <c r="R104" s="224">
        <f>Q104*H104</f>
        <v>0.01806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204</v>
      </c>
      <c r="AT104" s="226" t="s">
        <v>363</v>
      </c>
      <c r="AU104" s="226" t="s">
        <v>85</v>
      </c>
      <c r="AY104" s="20" t="s">
        <v>151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83</v>
      </c>
      <c r="BK104" s="227">
        <f>ROUND(I104*H104,2)</f>
        <v>0</v>
      </c>
      <c r="BL104" s="20" t="s">
        <v>158</v>
      </c>
      <c r="BM104" s="226" t="s">
        <v>3118</v>
      </c>
    </row>
    <row r="105" s="2" customFormat="1" ht="16.5" customHeight="1">
      <c r="A105" s="41"/>
      <c r="B105" s="42"/>
      <c r="C105" s="267" t="s">
        <v>204</v>
      </c>
      <c r="D105" s="267" t="s">
        <v>363</v>
      </c>
      <c r="E105" s="268" t="s">
        <v>3119</v>
      </c>
      <c r="F105" s="269" t="s">
        <v>3120</v>
      </c>
      <c r="G105" s="270" t="s">
        <v>407</v>
      </c>
      <c r="H105" s="271">
        <v>3</v>
      </c>
      <c r="I105" s="272"/>
      <c r="J105" s="273">
        <f>ROUND(I105*H105,2)</f>
        <v>0</v>
      </c>
      <c r="K105" s="269" t="s">
        <v>19</v>
      </c>
      <c r="L105" s="274"/>
      <c r="M105" s="275" t="s">
        <v>19</v>
      </c>
      <c r="N105" s="276" t="s">
        <v>46</v>
      </c>
      <c r="O105" s="87"/>
      <c r="P105" s="224">
        <f>O105*H105</f>
        <v>0</v>
      </c>
      <c r="Q105" s="224">
        <v>0.00069999999999999999</v>
      </c>
      <c r="R105" s="224">
        <f>Q105*H105</f>
        <v>0.0020999999999999999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204</v>
      </c>
      <c r="AT105" s="226" t="s">
        <v>363</v>
      </c>
      <c r="AU105" s="226" t="s">
        <v>85</v>
      </c>
      <c r="AY105" s="20" t="s">
        <v>151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83</v>
      </c>
      <c r="BK105" s="227">
        <f>ROUND(I105*H105,2)</f>
        <v>0</v>
      </c>
      <c r="BL105" s="20" t="s">
        <v>158</v>
      </c>
      <c r="BM105" s="226" t="s">
        <v>3121</v>
      </c>
    </row>
    <row r="106" s="2" customFormat="1" ht="37.8" customHeight="1">
      <c r="A106" s="41"/>
      <c r="B106" s="42"/>
      <c r="C106" s="267" t="s">
        <v>211</v>
      </c>
      <c r="D106" s="267" t="s">
        <v>363</v>
      </c>
      <c r="E106" s="268" t="s">
        <v>3122</v>
      </c>
      <c r="F106" s="269" t="s">
        <v>3123</v>
      </c>
      <c r="G106" s="270" t="s">
        <v>407</v>
      </c>
      <c r="H106" s="271">
        <v>3</v>
      </c>
      <c r="I106" s="272"/>
      <c r="J106" s="273">
        <f>ROUND(I106*H106,2)</f>
        <v>0</v>
      </c>
      <c r="K106" s="269" t="s">
        <v>19</v>
      </c>
      <c r="L106" s="274"/>
      <c r="M106" s="275" t="s">
        <v>19</v>
      </c>
      <c r="N106" s="276" t="s">
        <v>46</v>
      </c>
      <c r="O106" s="87"/>
      <c r="P106" s="224">
        <f>O106*H106</f>
        <v>0</v>
      </c>
      <c r="Q106" s="224">
        <v>0.0015</v>
      </c>
      <c r="R106" s="224">
        <f>Q106*H106</f>
        <v>0.0045000000000000005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1676</v>
      </c>
      <c r="AT106" s="226" t="s">
        <v>363</v>
      </c>
      <c r="AU106" s="226" t="s">
        <v>85</v>
      </c>
      <c r="AY106" s="20" t="s">
        <v>151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83</v>
      </c>
      <c r="BK106" s="227">
        <f>ROUND(I106*H106,2)</f>
        <v>0</v>
      </c>
      <c r="BL106" s="20" t="s">
        <v>533</v>
      </c>
      <c r="BM106" s="226" t="s">
        <v>3124</v>
      </c>
    </row>
    <row r="107" s="2" customFormat="1" ht="21.75" customHeight="1">
      <c r="A107" s="41"/>
      <c r="B107" s="42"/>
      <c r="C107" s="215" t="s">
        <v>218</v>
      </c>
      <c r="D107" s="215" t="s">
        <v>153</v>
      </c>
      <c r="E107" s="216" t="s">
        <v>3125</v>
      </c>
      <c r="F107" s="217" t="s">
        <v>3126</v>
      </c>
      <c r="G107" s="218" t="s">
        <v>407</v>
      </c>
      <c r="H107" s="219">
        <v>4</v>
      </c>
      <c r="I107" s="220"/>
      <c r="J107" s="221">
        <f>ROUND(I107*H107,2)</f>
        <v>0</v>
      </c>
      <c r="K107" s="217" t="s">
        <v>19</v>
      </c>
      <c r="L107" s="47"/>
      <c r="M107" s="222" t="s">
        <v>19</v>
      </c>
      <c r="N107" s="223" t="s">
        <v>46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533</v>
      </c>
      <c r="AT107" s="226" t="s">
        <v>153</v>
      </c>
      <c r="AU107" s="226" t="s">
        <v>85</v>
      </c>
      <c r="AY107" s="20" t="s">
        <v>151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83</v>
      </c>
      <c r="BK107" s="227">
        <f>ROUND(I107*H107,2)</f>
        <v>0</v>
      </c>
      <c r="BL107" s="20" t="s">
        <v>533</v>
      </c>
      <c r="BM107" s="226" t="s">
        <v>3127</v>
      </c>
    </row>
    <row r="108" s="13" customFormat="1">
      <c r="A108" s="13"/>
      <c r="B108" s="233"/>
      <c r="C108" s="234"/>
      <c r="D108" s="235" t="s">
        <v>173</v>
      </c>
      <c r="E108" s="236" t="s">
        <v>19</v>
      </c>
      <c r="F108" s="237" t="s">
        <v>3128</v>
      </c>
      <c r="G108" s="234"/>
      <c r="H108" s="238">
        <v>2</v>
      </c>
      <c r="I108" s="239"/>
      <c r="J108" s="234"/>
      <c r="K108" s="234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173</v>
      </c>
      <c r="AU108" s="244" t="s">
        <v>85</v>
      </c>
      <c r="AV108" s="13" t="s">
        <v>85</v>
      </c>
      <c r="AW108" s="13" t="s">
        <v>36</v>
      </c>
      <c r="AX108" s="13" t="s">
        <v>75</v>
      </c>
      <c r="AY108" s="244" t="s">
        <v>151</v>
      </c>
    </row>
    <row r="109" s="13" customFormat="1">
      <c r="A109" s="13"/>
      <c r="B109" s="233"/>
      <c r="C109" s="234"/>
      <c r="D109" s="235" t="s">
        <v>173</v>
      </c>
      <c r="E109" s="236" t="s">
        <v>19</v>
      </c>
      <c r="F109" s="237" t="s">
        <v>3129</v>
      </c>
      <c r="G109" s="234"/>
      <c r="H109" s="238">
        <v>2</v>
      </c>
      <c r="I109" s="239"/>
      <c r="J109" s="234"/>
      <c r="K109" s="234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173</v>
      </c>
      <c r="AU109" s="244" t="s">
        <v>85</v>
      </c>
      <c r="AV109" s="13" t="s">
        <v>85</v>
      </c>
      <c r="AW109" s="13" t="s">
        <v>36</v>
      </c>
      <c r="AX109" s="13" t="s">
        <v>75</v>
      </c>
      <c r="AY109" s="244" t="s">
        <v>151</v>
      </c>
    </row>
    <row r="110" s="14" customFormat="1">
      <c r="A110" s="14"/>
      <c r="B110" s="245"/>
      <c r="C110" s="246"/>
      <c r="D110" s="235" t="s">
        <v>173</v>
      </c>
      <c r="E110" s="247" t="s">
        <v>19</v>
      </c>
      <c r="F110" s="248" t="s">
        <v>177</v>
      </c>
      <c r="G110" s="246"/>
      <c r="H110" s="249">
        <v>4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5" t="s">
        <v>173</v>
      </c>
      <c r="AU110" s="255" t="s">
        <v>85</v>
      </c>
      <c r="AV110" s="14" t="s">
        <v>158</v>
      </c>
      <c r="AW110" s="14" t="s">
        <v>36</v>
      </c>
      <c r="AX110" s="14" t="s">
        <v>83</v>
      </c>
      <c r="AY110" s="255" t="s">
        <v>151</v>
      </c>
    </row>
    <row r="111" s="2" customFormat="1" ht="24.15" customHeight="1">
      <c r="A111" s="41"/>
      <c r="B111" s="42"/>
      <c r="C111" s="267" t="s">
        <v>226</v>
      </c>
      <c r="D111" s="267" t="s">
        <v>363</v>
      </c>
      <c r="E111" s="268" t="s">
        <v>3130</v>
      </c>
      <c r="F111" s="269" t="s">
        <v>3131</v>
      </c>
      <c r="G111" s="270" t="s">
        <v>407</v>
      </c>
      <c r="H111" s="271">
        <v>2</v>
      </c>
      <c r="I111" s="272"/>
      <c r="J111" s="273">
        <f>ROUND(I111*H111,2)</f>
        <v>0</v>
      </c>
      <c r="K111" s="269" t="s">
        <v>19</v>
      </c>
      <c r="L111" s="274"/>
      <c r="M111" s="275" t="s">
        <v>19</v>
      </c>
      <c r="N111" s="276" t="s">
        <v>46</v>
      </c>
      <c r="O111" s="87"/>
      <c r="P111" s="224">
        <f>O111*H111</f>
        <v>0</v>
      </c>
      <c r="Q111" s="224">
        <v>0.0080999999999999996</v>
      </c>
      <c r="R111" s="224">
        <f>Q111*H111</f>
        <v>0.016199999999999999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204</v>
      </c>
      <c r="AT111" s="226" t="s">
        <v>363</v>
      </c>
      <c r="AU111" s="226" t="s">
        <v>85</v>
      </c>
      <c r="AY111" s="20" t="s">
        <v>151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83</v>
      </c>
      <c r="BK111" s="227">
        <f>ROUND(I111*H111,2)</f>
        <v>0</v>
      </c>
      <c r="BL111" s="20" t="s">
        <v>158</v>
      </c>
      <c r="BM111" s="226" t="s">
        <v>3132</v>
      </c>
    </row>
    <row r="112" s="2" customFormat="1" ht="16.5" customHeight="1">
      <c r="A112" s="41"/>
      <c r="B112" s="42"/>
      <c r="C112" s="267" t="s">
        <v>8</v>
      </c>
      <c r="D112" s="267" t="s">
        <v>363</v>
      </c>
      <c r="E112" s="268" t="s">
        <v>3133</v>
      </c>
      <c r="F112" s="269" t="s">
        <v>3134</v>
      </c>
      <c r="G112" s="270" t="s">
        <v>407</v>
      </c>
      <c r="H112" s="271">
        <v>2</v>
      </c>
      <c r="I112" s="272"/>
      <c r="J112" s="273">
        <f>ROUND(I112*H112,2)</f>
        <v>0</v>
      </c>
      <c r="K112" s="269" t="s">
        <v>19</v>
      </c>
      <c r="L112" s="274"/>
      <c r="M112" s="275" t="s">
        <v>19</v>
      </c>
      <c r="N112" s="276" t="s">
        <v>46</v>
      </c>
      <c r="O112" s="87"/>
      <c r="P112" s="224">
        <f>O112*H112</f>
        <v>0</v>
      </c>
      <c r="Q112" s="224">
        <v>0.014999999999999999</v>
      </c>
      <c r="R112" s="224">
        <f>Q112*H112</f>
        <v>0.029999999999999999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204</v>
      </c>
      <c r="AT112" s="226" t="s">
        <v>363</v>
      </c>
      <c r="AU112" s="226" t="s">
        <v>85</v>
      </c>
      <c r="AY112" s="20" t="s">
        <v>151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83</v>
      </c>
      <c r="BK112" s="227">
        <f>ROUND(I112*H112,2)</f>
        <v>0</v>
      </c>
      <c r="BL112" s="20" t="s">
        <v>158</v>
      </c>
      <c r="BM112" s="226" t="s">
        <v>3135</v>
      </c>
    </row>
    <row r="113" s="2" customFormat="1" ht="21.75" customHeight="1">
      <c r="A113" s="41"/>
      <c r="B113" s="42"/>
      <c r="C113" s="215" t="s">
        <v>241</v>
      </c>
      <c r="D113" s="215" t="s">
        <v>153</v>
      </c>
      <c r="E113" s="216" t="s">
        <v>3136</v>
      </c>
      <c r="F113" s="217" t="s">
        <v>3137</v>
      </c>
      <c r="G113" s="218" t="s">
        <v>407</v>
      </c>
      <c r="H113" s="219">
        <v>8</v>
      </c>
      <c r="I113" s="220"/>
      <c r="J113" s="221">
        <f>ROUND(I113*H113,2)</f>
        <v>0</v>
      </c>
      <c r="K113" s="217" t="s">
        <v>19</v>
      </c>
      <c r="L113" s="47"/>
      <c r="M113" s="222" t="s">
        <v>19</v>
      </c>
      <c r="N113" s="223" t="s">
        <v>46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533</v>
      </c>
      <c r="AT113" s="226" t="s">
        <v>153</v>
      </c>
      <c r="AU113" s="226" t="s">
        <v>85</v>
      </c>
      <c r="AY113" s="20" t="s">
        <v>151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83</v>
      </c>
      <c r="BK113" s="227">
        <f>ROUND(I113*H113,2)</f>
        <v>0</v>
      </c>
      <c r="BL113" s="20" t="s">
        <v>533</v>
      </c>
      <c r="BM113" s="226" t="s">
        <v>3138</v>
      </c>
    </row>
    <row r="114" s="13" customFormat="1">
      <c r="A114" s="13"/>
      <c r="B114" s="233"/>
      <c r="C114" s="234"/>
      <c r="D114" s="235" t="s">
        <v>173</v>
      </c>
      <c r="E114" s="236" t="s">
        <v>19</v>
      </c>
      <c r="F114" s="237" t="s">
        <v>3139</v>
      </c>
      <c r="G114" s="234"/>
      <c r="H114" s="238">
        <v>4</v>
      </c>
      <c r="I114" s="239"/>
      <c r="J114" s="234"/>
      <c r="K114" s="234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173</v>
      </c>
      <c r="AU114" s="244" t="s">
        <v>85</v>
      </c>
      <c r="AV114" s="13" t="s">
        <v>85</v>
      </c>
      <c r="AW114" s="13" t="s">
        <v>36</v>
      </c>
      <c r="AX114" s="13" t="s">
        <v>75</v>
      </c>
      <c r="AY114" s="244" t="s">
        <v>151</v>
      </c>
    </row>
    <row r="115" s="13" customFormat="1">
      <c r="A115" s="13"/>
      <c r="B115" s="233"/>
      <c r="C115" s="234"/>
      <c r="D115" s="235" t="s">
        <v>173</v>
      </c>
      <c r="E115" s="236" t="s">
        <v>19</v>
      </c>
      <c r="F115" s="237" t="s">
        <v>3140</v>
      </c>
      <c r="G115" s="234"/>
      <c r="H115" s="238">
        <v>4</v>
      </c>
      <c r="I115" s="239"/>
      <c r="J115" s="234"/>
      <c r="K115" s="234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173</v>
      </c>
      <c r="AU115" s="244" t="s">
        <v>85</v>
      </c>
      <c r="AV115" s="13" t="s">
        <v>85</v>
      </c>
      <c r="AW115" s="13" t="s">
        <v>36</v>
      </c>
      <c r="AX115" s="13" t="s">
        <v>75</v>
      </c>
      <c r="AY115" s="244" t="s">
        <v>151</v>
      </c>
    </row>
    <row r="116" s="14" customFormat="1">
      <c r="A116" s="14"/>
      <c r="B116" s="245"/>
      <c r="C116" s="246"/>
      <c r="D116" s="235" t="s">
        <v>173</v>
      </c>
      <c r="E116" s="247" t="s">
        <v>19</v>
      </c>
      <c r="F116" s="248" t="s">
        <v>177</v>
      </c>
      <c r="G116" s="246"/>
      <c r="H116" s="249">
        <v>8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5" t="s">
        <v>173</v>
      </c>
      <c r="AU116" s="255" t="s">
        <v>85</v>
      </c>
      <c r="AV116" s="14" t="s">
        <v>158</v>
      </c>
      <c r="AW116" s="14" t="s">
        <v>36</v>
      </c>
      <c r="AX116" s="14" t="s">
        <v>83</v>
      </c>
      <c r="AY116" s="255" t="s">
        <v>151</v>
      </c>
    </row>
    <row r="117" s="2" customFormat="1" ht="24.15" customHeight="1">
      <c r="A117" s="41"/>
      <c r="B117" s="42"/>
      <c r="C117" s="267" t="s">
        <v>247</v>
      </c>
      <c r="D117" s="267" t="s">
        <v>363</v>
      </c>
      <c r="E117" s="268" t="s">
        <v>641</v>
      </c>
      <c r="F117" s="269" t="s">
        <v>642</v>
      </c>
      <c r="G117" s="270" t="s">
        <v>407</v>
      </c>
      <c r="H117" s="271">
        <v>4</v>
      </c>
      <c r="I117" s="272"/>
      <c r="J117" s="273">
        <f>ROUND(I117*H117,2)</f>
        <v>0</v>
      </c>
      <c r="K117" s="269" t="s">
        <v>19</v>
      </c>
      <c r="L117" s="274"/>
      <c r="M117" s="275" t="s">
        <v>19</v>
      </c>
      <c r="N117" s="276" t="s">
        <v>46</v>
      </c>
      <c r="O117" s="87"/>
      <c r="P117" s="224">
        <f>O117*H117</f>
        <v>0</v>
      </c>
      <c r="Q117" s="224">
        <v>0.0112</v>
      </c>
      <c r="R117" s="224">
        <f>Q117*H117</f>
        <v>0.0448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204</v>
      </c>
      <c r="AT117" s="226" t="s">
        <v>363</v>
      </c>
      <c r="AU117" s="226" t="s">
        <v>85</v>
      </c>
      <c r="AY117" s="20" t="s">
        <v>151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83</v>
      </c>
      <c r="BK117" s="227">
        <f>ROUND(I117*H117,2)</f>
        <v>0</v>
      </c>
      <c r="BL117" s="20" t="s">
        <v>158</v>
      </c>
      <c r="BM117" s="226" t="s">
        <v>3141</v>
      </c>
    </row>
    <row r="118" s="2" customFormat="1" ht="16.5" customHeight="1">
      <c r="A118" s="41"/>
      <c r="B118" s="42"/>
      <c r="C118" s="267" t="s">
        <v>253</v>
      </c>
      <c r="D118" s="267" t="s">
        <v>363</v>
      </c>
      <c r="E118" s="268" t="s">
        <v>645</v>
      </c>
      <c r="F118" s="269" t="s">
        <v>646</v>
      </c>
      <c r="G118" s="270" t="s">
        <v>407</v>
      </c>
      <c r="H118" s="271">
        <v>6</v>
      </c>
      <c r="I118" s="272"/>
      <c r="J118" s="273">
        <f>ROUND(I118*H118,2)</f>
        <v>0</v>
      </c>
      <c r="K118" s="269" t="s">
        <v>19</v>
      </c>
      <c r="L118" s="274"/>
      <c r="M118" s="275" t="s">
        <v>19</v>
      </c>
      <c r="N118" s="276" t="s">
        <v>46</v>
      </c>
      <c r="O118" s="87"/>
      <c r="P118" s="224">
        <f>O118*H118</f>
        <v>0</v>
      </c>
      <c r="Q118" s="224">
        <v>0.0010499999999999999</v>
      </c>
      <c r="R118" s="224">
        <f>Q118*H118</f>
        <v>0.0063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204</v>
      </c>
      <c r="AT118" s="226" t="s">
        <v>363</v>
      </c>
      <c r="AU118" s="226" t="s">
        <v>85</v>
      </c>
      <c r="AY118" s="20" t="s">
        <v>151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83</v>
      </c>
      <c r="BK118" s="227">
        <f>ROUND(I118*H118,2)</f>
        <v>0</v>
      </c>
      <c r="BL118" s="20" t="s">
        <v>158</v>
      </c>
      <c r="BM118" s="226" t="s">
        <v>3142</v>
      </c>
    </row>
    <row r="119" s="2" customFormat="1" ht="16.5" customHeight="1">
      <c r="A119" s="41"/>
      <c r="B119" s="42"/>
      <c r="C119" s="267" t="s">
        <v>262</v>
      </c>
      <c r="D119" s="267" t="s">
        <v>363</v>
      </c>
      <c r="E119" s="268" t="s">
        <v>3143</v>
      </c>
      <c r="F119" s="269" t="s">
        <v>3144</v>
      </c>
      <c r="G119" s="270" t="s">
        <v>407</v>
      </c>
      <c r="H119" s="271">
        <v>4</v>
      </c>
      <c r="I119" s="272"/>
      <c r="J119" s="273">
        <f>ROUND(I119*H119,2)</f>
        <v>0</v>
      </c>
      <c r="K119" s="269" t="s">
        <v>19</v>
      </c>
      <c r="L119" s="274"/>
      <c r="M119" s="275" t="s">
        <v>19</v>
      </c>
      <c r="N119" s="276" t="s">
        <v>46</v>
      </c>
      <c r="O119" s="87"/>
      <c r="P119" s="224">
        <f>O119*H119</f>
        <v>0</v>
      </c>
      <c r="Q119" s="224">
        <v>0.014500000000000001</v>
      </c>
      <c r="R119" s="224">
        <f>Q119*H119</f>
        <v>0.058000000000000003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204</v>
      </c>
      <c r="AT119" s="226" t="s">
        <v>363</v>
      </c>
      <c r="AU119" s="226" t="s">
        <v>85</v>
      </c>
      <c r="AY119" s="20" t="s">
        <v>151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83</v>
      </c>
      <c r="BK119" s="227">
        <f>ROUND(I119*H119,2)</f>
        <v>0</v>
      </c>
      <c r="BL119" s="20" t="s">
        <v>158</v>
      </c>
      <c r="BM119" s="226" t="s">
        <v>3145</v>
      </c>
    </row>
    <row r="120" s="2" customFormat="1" ht="16.5" customHeight="1">
      <c r="A120" s="41"/>
      <c r="B120" s="42"/>
      <c r="C120" s="215" t="s">
        <v>268</v>
      </c>
      <c r="D120" s="215" t="s">
        <v>153</v>
      </c>
      <c r="E120" s="216" t="s">
        <v>3146</v>
      </c>
      <c r="F120" s="217" t="s">
        <v>3147</v>
      </c>
      <c r="G120" s="218" t="s">
        <v>170</v>
      </c>
      <c r="H120" s="219">
        <v>10</v>
      </c>
      <c r="I120" s="220"/>
      <c r="J120" s="221">
        <f>ROUND(I120*H120,2)</f>
        <v>0</v>
      </c>
      <c r="K120" s="217" t="s">
        <v>157</v>
      </c>
      <c r="L120" s="47"/>
      <c r="M120" s="222" t="s">
        <v>19</v>
      </c>
      <c r="N120" s="223" t="s">
        <v>46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83</v>
      </c>
      <c r="AT120" s="226" t="s">
        <v>153</v>
      </c>
      <c r="AU120" s="226" t="s">
        <v>85</v>
      </c>
      <c r="AY120" s="20" t="s">
        <v>151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83</v>
      </c>
      <c r="BK120" s="227">
        <f>ROUND(I120*H120,2)</f>
        <v>0</v>
      </c>
      <c r="BL120" s="20" t="s">
        <v>83</v>
      </c>
      <c r="BM120" s="226" t="s">
        <v>3148</v>
      </c>
    </row>
    <row r="121" s="2" customFormat="1">
      <c r="A121" s="41"/>
      <c r="B121" s="42"/>
      <c r="C121" s="43"/>
      <c r="D121" s="228" t="s">
        <v>160</v>
      </c>
      <c r="E121" s="43"/>
      <c r="F121" s="229" t="s">
        <v>3149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160</v>
      </c>
      <c r="AU121" s="20" t="s">
        <v>85</v>
      </c>
    </row>
    <row r="122" s="13" customFormat="1">
      <c r="A122" s="13"/>
      <c r="B122" s="233"/>
      <c r="C122" s="234"/>
      <c r="D122" s="235" t="s">
        <v>173</v>
      </c>
      <c r="E122" s="236" t="s">
        <v>19</v>
      </c>
      <c r="F122" s="237" t="s">
        <v>3150</v>
      </c>
      <c r="G122" s="234"/>
      <c r="H122" s="238">
        <v>4</v>
      </c>
      <c r="I122" s="239"/>
      <c r="J122" s="234"/>
      <c r="K122" s="234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173</v>
      </c>
      <c r="AU122" s="244" t="s">
        <v>85</v>
      </c>
      <c r="AV122" s="13" t="s">
        <v>85</v>
      </c>
      <c r="AW122" s="13" t="s">
        <v>36</v>
      </c>
      <c r="AX122" s="13" t="s">
        <v>75</v>
      </c>
      <c r="AY122" s="244" t="s">
        <v>151</v>
      </c>
    </row>
    <row r="123" s="13" customFormat="1">
      <c r="A123" s="13"/>
      <c r="B123" s="233"/>
      <c r="C123" s="234"/>
      <c r="D123" s="235" t="s">
        <v>173</v>
      </c>
      <c r="E123" s="236" t="s">
        <v>19</v>
      </c>
      <c r="F123" s="237" t="s">
        <v>3151</v>
      </c>
      <c r="G123" s="234"/>
      <c r="H123" s="238">
        <v>6</v>
      </c>
      <c r="I123" s="239"/>
      <c r="J123" s="234"/>
      <c r="K123" s="234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173</v>
      </c>
      <c r="AU123" s="244" t="s">
        <v>85</v>
      </c>
      <c r="AV123" s="13" t="s">
        <v>85</v>
      </c>
      <c r="AW123" s="13" t="s">
        <v>36</v>
      </c>
      <c r="AX123" s="13" t="s">
        <v>75</v>
      </c>
      <c r="AY123" s="244" t="s">
        <v>151</v>
      </c>
    </row>
    <row r="124" s="14" customFormat="1">
      <c r="A124" s="14"/>
      <c r="B124" s="245"/>
      <c r="C124" s="246"/>
      <c r="D124" s="235" t="s">
        <v>173</v>
      </c>
      <c r="E124" s="247" t="s">
        <v>19</v>
      </c>
      <c r="F124" s="248" t="s">
        <v>177</v>
      </c>
      <c r="G124" s="246"/>
      <c r="H124" s="249">
        <v>10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5" t="s">
        <v>173</v>
      </c>
      <c r="AU124" s="255" t="s">
        <v>85</v>
      </c>
      <c r="AV124" s="14" t="s">
        <v>158</v>
      </c>
      <c r="AW124" s="14" t="s">
        <v>36</v>
      </c>
      <c r="AX124" s="14" t="s">
        <v>83</v>
      </c>
      <c r="AY124" s="255" t="s">
        <v>151</v>
      </c>
    </row>
    <row r="125" s="2" customFormat="1" ht="24.15" customHeight="1">
      <c r="A125" s="41"/>
      <c r="B125" s="42"/>
      <c r="C125" s="267" t="s">
        <v>273</v>
      </c>
      <c r="D125" s="267" t="s">
        <v>363</v>
      </c>
      <c r="E125" s="268" t="s">
        <v>3152</v>
      </c>
      <c r="F125" s="269" t="s">
        <v>3153</v>
      </c>
      <c r="G125" s="270" t="s">
        <v>170</v>
      </c>
      <c r="H125" s="271">
        <v>10</v>
      </c>
      <c r="I125" s="272"/>
      <c r="J125" s="273">
        <f>ROUND(I125*H125,2)</f>
        <v>0</v>
      </c>
      <c r="K125" s="269" t="s">
        <v>19</v>
      </c>
      <c r="L125" s="274"/>
      <c r="M125" s="275" t="s">
        <v>19</v>
      </c>
      <c r="N125" s="276" t="s">
        <v>46</v>
      </c>
      <c r="O125" s="87"/>
      <c r="P125" s="224">
        <f>O125*H125</f>
        <v>0</v>
      </c>
      <c r="Q125" s="224">
        <v>0.0054999999999999997</v>
      </c>
      <c r="R125" s="224">
        <f>Q125*H125</f>
        <v>0.054999999999999993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1676</v>
      </c>
      <c r="AT125" s="226" t="s">
        <v>363</v>
      </c>
      <c r="AU125" s="226" t="s">
        <v>85</v>
      </c>
      <c r="AY125" s="20" t="s">
        <v>151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83</v>
      </c>
      <c r="BK125" s="227">
        <f>ROUND(I125*H125,2)</f>
        <v>0</v>
      </c>
      <c r="BL125" s="20" t="s">
        <v>533</v>
      </c>
      <c r="BM125" s="226" t="s">
        <v>3154</v>
      </c>
    </row>
    <row r="126" s="2" customFormat="1" ht="16.5" customHeight="1">
      <c r="A126" s="41"/>
      <c r="B126" s="42"/>
      <c r="C126" s="215" t="s">
        <v>278</v>
      </c>
      <c r="D126" s="215" t="s">
        <v>153</v>
      </c>
      <c r="E126" s="216" t="s">
        <v>3155</v>
      </c>
      <c r="F126" s="217" t="s">
        <v>3156</v>
      </c>
      <c r="G126" s="218" t="s">
        <v>170</v>
      </c>
      <c r="H126" s="219">
        <v>9</v>
      </c>
      <c r="I126" s="220"/>
      <c r="J126" s="221">
        <f>ROUND(I126*H126,2)</f>
        <v>0</v>
      </c>
      <c r="K126" s="217" t="s">
        <v>157</v>
      </c>
      <c r="L126" s="47"/>
      <c r="M126" s="222" t="s">
        <v>19</v>
      </c>
      <c r="N126" s="223" t="s">
        <v>46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83</v>
      </c>
      <c r="AT126" s="226" t="s">
        <v>153</v>
      </c>
      <c r="AU126" s="226" t="s">
        <v>85</v>
      </c>
      <c r="AY126" s="20" t="s">
        <v>151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83</v>
      </c>
      <c r="BK126" s="227">
        <f>ROUND(I126*H126,2)</f>
        <v>0</v>
      </c>
      <c r="BL126" s="20" t="s">
        <v>83</v>
      </c>
      <c r="BM126" s="226" t="s">
        <v>3157</v>
      </c>
    </row>
    <row r="127" s="2" customFormat="1">
      <c r="A127" s="41"/>
      <c r="B127" s="42"/>
      <c r="C127" s="43"/>
      <c r="D127" s="228" t="s">
        <v>160</v>
      </c>
      <c r="E127" s="43"/>
      <c r="F127" s="229" t="s">
        <v>3158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160</v>
      </c>
      <c r="AU127" s="20" t="s">
        <v>85</v>
      </c>
    </row>
    <row r="128" s="13" customFormat="1">
      <c r="A128" s="13"/>
      <c r="B128" s="233"/>
      <c r="C128" s="234"/>
      <c r="D128" s="235" t="s">
        <v>173</v>
      </c>
      <c r="E128" s="236" t="s">
        <v>19</v>
      </c>
      <c r="F128" s="237" t="s">
        <v>3159</v>
      </c>
      <c r="G128" s="234"/>
      <c r="H128" s="238">
        <v>6</v>
      </c>
      <c r="I128" s="239"/>
      <c r="J128" s="234"/>
      <c r="K128" s="234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173</v>
      </c>
      <c r="AU128" s="244" t="s">
        <v>85</v>
      </c>
      <c r="AV128" s="13" t="s">
        <v>85</v>
      </c>
      <c r="AW128" s="13" t="s">
        <v>36</v>
      </c>
      <c r="AX128" s="13" t="s">
        <v>75</v>
      </c>
      <c r="AY128" s="244" t="s">
        <v>151</v>
      </c>
    </row>
    <row r="129" s="13" customFormat="1">
      <c r="A129" s="13"/>
      <c r="B129" s="233"/>
      <c r="C129" s="234"/>
      <c r="D129" s="235" t="s">
        <v>173</v>
      </c>
      <c r="E129" s="236" t="s">
        <v>19</v>
      </c>
      <c r="F129" s="237" t="s">
        <v>3160</v>
      </c>
      <c r="G129" s="234"/>
      <c r="H129" s="238">
        <v>3</v>
      </c>
      <c r="I129" s="239"/>
      <c r="J129" s="234"/>
      <c r="K129" s="234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173</v>
      </c>
      <c r="AU129" s="244" t="s">
        <v>85</v>
      </c>
      <c r="AV129" s="13" t="s">
        <v>85</v>
      </c>
      <c r="AW129" s="13" t="s">
        <v>36</v>
      </c>
      <c r="AX129" s="13" t="s">
        <v>75</v>
      </c>
      <c r="AY129" s="244" t="s">
        <v>151</v>
      </c>
    </row>
    <row r="130" s="14" customFormat="1">
      <c r="A130" s="14"/>
      <c r="B130" s="245"/>
      <c r="C130" s="246"/>
      <c r="D130" s="235" t="s">
        <v>173</v>
      </c>
      <c r="E130" s="247" t="s">
        <v>19</v>
      </c>
      <c r="F130" s="248" t="s">
        <v>177</v>
      </c>
      <c r="G130" s="246"/>
      <c r="H130" s="249">
        <v>9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173</v>
      </c>
      <c r="AU130" s="255" t="s">
        <v>85</v>
      </c>
      <c r="AV130" s="14" t="s">
        <v>158</v>
      </c>
      <c r="AW130" s="14" t="s">
        <v>36</v>
      </c>
      <c r="AX130" s="14" t="s">
        <v>83</v>
      </c>
      <c r="AY130" s="255" t="s">
        <v>151</v>
      </c>
    </row>
    <row r="131" s="2" customFormat="1" ht="24.15" customHeight="1">
      <c r="A131" s="41"/>
      <c r="B131" s="42"/>
      <c r="C131" s="267" t="s">
        <v>285</v>
      </c>
      <c r="D131" s="267" t="s">
        <v>363</v>
      </c>
      <c r="E131" s="268" t="s">
        <v>3161</v>
      </c>
      <c r="F131" s="269" t="s">
        <v>3162</v>
      </c>
      <c r="G131" s="270" t="s">
        <v>170</v>
      </c>
      <c r="H131" s="271">
        <v>9</v>
      </c>
      <c r="I131" s="272"/>
      <c r="J131" s="273">
        <f>ROUND(I131*H131,2)</f>
        <v>0</v>
      </c>
      <c r="K131" s="269" t="s">
        <v>19</v>
      </c>
      <c r="L131" s="274"/>
      <c r="M131" s="275" t="s">
        <v>19</v>
      </c>
      <c r="N131" s="276" t="s">
        <v>46</v>
      </c>
      <c r="O131" s="87"/>
      <c r="P131" s="224">
        <f>O131*H131</f>
        <v>0</v>
      </c>
      <c r="Q131" s="224">
        <v>0.00645</v>
      </c>
      <c r="R131" s="224">
        <f>Q131*H131</f>
        <v>0.058049999999999997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1676</v>
      </c>
      <c r="AT131" s="226" t="s">
        <v>363</v>
      </c>
      <c r="AU131" s="226" t="s">
        <v>85</v>
      </c>
      <c r="AY131" s="20" t="s">
        <v>151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83</v>
      </c>
      <c r="BK131" s="227">
        <f>ROUND(I131*H131,2)</f>
        <v>0</v>
      </c>
      <c r="BL131" s="20" t="s">
        <v>533</v>
      </c>
      <c r="BM131" s="226" t="s">
        <v>3163</v>
      </c>
    </row>
    <row r="132" s="2" customFormat="1" ht="21.75" customHeight="1">
      <c r="A132" s="41"/>
      <c r="B132" s="42"/>
      <c r="C132" s="215" t="s">
        <v>7</v>
      </c>
      <c r="D132" s="215" t="s">
        <v>153</v>
      </c>
      <c r="E132" s="216" t="s">
        <v>3164</v>
      </c>
      <c r="F132" s="217" t="s">
        <v>3165</v>
      </c>
      <c r="G132" s="218" t="s">
        <v>407</v>
      </c>
      <c r="H132" s="219">
        <v>3</v>
      </c>
      <c r="I132" s="220"/>
      <c r="J132" s="221">
        <f>ROUND(I132*H132,2)</f>
        <v>0</v>
      </c>
      <c r="K132" s="217" t="s">
        <v>157</v>
      </c>
      <c r="L132" s="47"/>
      <c r="M132" s="222" t="s">
        <v>19</v>
      </c>
      <c r="N132" s="223" t="s">
        <v>46</v>
      </c>
      <c r="O132" s="87"/>
      <c r="P132" s="224">
        <f>O132*H132</f>
        <v>0</v>
      </c>
      <c r="Q132" s="224">
        <v>1.0000000000000001E-05</v>
      </c>
      <c r="R132" s="224">
        <f>Q132*H132</f>
        <v>3.0000000000000004E-05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83</v>
      </c>
      <c r="AT132" s="226" t="s">
        <v>153</v>
      </c>
      <c r="AU132" s="226" t="s">
        <v>85</v>
      </c>
      <c r="AY132" s="20" t="s">
        <v>151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83</v>
      </c>
      <c r="BK132" s="227">
        <f>ROUND(I132*H132,2)</f>
        <v>0</v>
      </c>
      <c r="BL132" s="20" t="s">
        <v>83</v>
      </c>
      <c r="BM132" s="226" t="s">
        <v>3166</v>
      </c>
    </row>
    <row r="133" s="2" customFormat="1">
      <c r="A133" s="41"/>
      <c r="B133" s="42"/>
      <c r="C133" s="43"/>
      <c r="D133" s="228" t="s">
        <v>160</v>
      </c>
      <c r="E133" s="43"/>
      <c r="F133" s="229" t="s">
        <v>3167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160</v>
      </c>
      <c r="AU133" s="20" t="s">
        <v>85</v>
      </c>
    </row>
    <row r="134" s="13" customFormat="1">
      <c r="A134" s="13"/>
      <c r="B134" s="233"/>
      <c r="C134" s="234"/>
      <c r="D134" s="235" t="s">
        <v>173</v>
      </c>
      <c r="E134" s="236" t="s">
        <v>19</v>
      </c>
      <c r="F134" s="237" t="s">
        <v>3168</v>
      </c>
      <c r="G134" s="234"/>
      <c r="H134" s="238">
        <v>3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173</v>
      </c>
      <c r="AU134" s="244" t="s">
        <v>85</v>
      </c>
      <c r="AV134" s="13" t="s">
        <v>85</v>
      </c>
      <c r="AW134" s="13" t="s">
        <v>36</v>
      </c>
      <c r="AX134" s="13" t="s">
        <v>83</v>
      </c>
      <c r="AY134" s="244" t="s">
        <v>151</v>
      </c>
    </row>
    <row r="135" s="2" customFormat="1" ht="21.75" customHeight="1">
      <c r="A135" s="41"/>
      <c r="B135" s="42"/>
      <c r="C135" s="267" t="s">
        <v>295</v>
      </c>
      <c r="D135" s="267" t="s">
        <v>363</v>
      </c>
      <c r="E135" s="268" t="s">
        <v>3169</v>
      </c>
      <c r="F135" s="269" t="s">
        <v>3170</v>
      </c>
      <c r="G135" s="270" t="s">
        <v>407</v>
      </c>
      <c r="H135" s="271">
        <v>3</v>
      </c>
      <c r="I135" s="272"/>
      <c r="J135" s="273">
        <f>ROUND(I135*H135,2)</f>
        <v>0</v>
      </c>
      <c r="K135" s="269" t="s">
        <v>19</v>
      </c>
      <c r="L135" s="274"/>
      <c r="M135" s="275" t="s">
        <v>19</v>
      </c>
      <c r="N135" s="276" t="s">
        <v>46</v>
      </c>
      <c r="O135" s="87"/>
      <c r="P135" s="224">
        <f>O135*H135</f>
        <v>0</v>
      </c>
      <c r="Q135" s="224">
        <v>0.00048000000000000001</v>
      </c>
      <c r="R135" s="224">
        <f>Q135*H135</f>
        <v>0.0014400000000000001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1676</v>
      </c>
      <c r="AT135" s="226" t="s">
        <v>363</v>
      </c>
      <c r="AU135" s="226" t="s">
        <v>85</v>
      </c>
      <c r="AY135" s="20" t="s">
        <v>151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83</v>
      </c>
      <c r="BK135" s="227">
        <f>ROUND(I135*H135,2)</f>
        <v>0</v>
      </c>
      <c r="BL135" s="20" t="s">
        <v>533</v>
      </c>
      <c r="BM135" s="226" t="s">
        <v>3171</v>
      </c>
    </row>
    <row r="136" s="2" customFormat="1" ht="21.75" customHeight="1">
      <c r="A136" s="41"/>
      <c r="B136" s="42"/>
      <c r="C136" s="215" t="s">
        <v>300</v>
      </c>
      <c r="D136" s="215" t="s">
        <v>153</v>
      </c>
      <c r="E136" s="216" t="s">
        <v>3172</v>
      </c>
      <c r="F136" s="217" t="s">
        <v>3173</v>
      </c>
      <c r="G136" s="218" t="s">
        <v>407</v>
      </c>
      <c r="H136" s="219">
        <v>11</v>
      </c>
      <c r="I136" s="220"/>
      <c r="J136" s="221">
        <f>ROUND(I136*H136,2)</f>
        <v>0</v>
      </c>
      <c r="K136" s="217" t="s">
        <v>157</v>
      </c>
      <c r="L136" s="47"/>
      <c r="M136" s="222" t="s">
        <v>19</v>
      </c>
      <c r="N136" s="223" t="s">
        <v>46</v>
      </c>
      <c r="O136" s="87"/>
      <c r="P136" s="224">
        <f>O136*H136</f>
        <v>0</v>
      </c>
      <c r="Q136" s="224">
        <v>1.0000000000000001E-05</v>
      </c>
      <c r="R136" s="224">
        <f>Q136*H136</f>
        <v>0.00011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83</v>
      </c>
      <c r="AT136" s="226" t="s">
        <v>153</v>
      </c>
      <c r="AU136" s="226" t="s">
        <v>85</v>
      </c>
      <c r="AY136" s="20" t="s">
        <v>151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83</v>
      </c>
      <c r="BK136" s="227">
        <f>ROUND(I136*H136,2)</f>
        <v>0</v>
      </c>
      <c r="BL136" s="20" t="s">
        <v>83</v>
      </c>
      <c r="BM136" s="226" t="s">
        <v>3174</v>
      </c>
    </row>
    <row r="137" s="2" customFormat="1">
      <c r="A137" s="41"/>
      <c r="B137" s="42"/>
      <c r="C137" s="43"/>
      <c r="D137" s="228" t="s">
        <v>160</v>
      </c>
      <c r="E137" s="43"/>
      <c r="F137" s="229" t="s">
        <v>3175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160</v>
      </c>
      <c r="AU137" s="20" t="s">
        <v>85</v>
      </c>
    </row>
    <row r="138" s="13" customFormat="1">
      <c r="A138" s="13"/>
      <c r="B138" s="233"/>
      <c r="C138" s="234"/>
      <c r="D138" s="235" t="s">
        <v>173</v>
      </c>
      <c r="E138" s="236" t="s">
        <v>19</v>
      </c>
      <c r="F138" s="237" t="s">
        <v>3176</v>
      </c>
      <c r="G138" s="234"/>
      <c r="H138" s="238">
        <v>2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173</v>
      </c>
      <c r="AU138" s="244" t="s">
        <v>85</v>
      </c>
      <c r="AV138" s="13" t="s">
        <v>85</v>
      </c>
      <c r="AW138" s="13" t="s">
        <v>36</v>
      </c>
      <c r="AX138" s="13" t="s">
        <v>75</v>
      </c>
      <c r="AY138" s="244" t="s">
        <v>151</v>
      </c>
    </row>
    <row r="139" s="13" customFormat="1">
      <c r="A139" s="13"/>
      <c r="B139" s="233"/>
      <c r="C139" s="234"/>
      <c r="D139" s="235" t="s">
        <v>173</v>
      </c>
      <c r="E139" s="236" t="s">
        <v>19</v>
      </c>
      <c r="F139" s="237" t="s">
        <v>3177</v>
      </c>
      <c r="G139" s="234"/>
      <c r="H139" s="238">
        <v>9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173</v>
      </c>
      <c r="AU139" s="244" t="s">
        <v>85</v>
      </c>
      <c r="AV139" s="13" t="s">
        <v>85</v>
      </c>
      <c r="AW139" s="13" t="s">
        <v>36</v>
      </c>
      <c r="AX139" s="13" t="s">
        <v>75</v>
      </c>
      <c r="AY139" s="244" t="s">
        <v>151</v>
      </c>
    </row>
    <row r="140" s="14" customFormat="1">
      <c r="A140" s="14"/>
      <c r="B140" s="245"/>
      <c r="C140" s="246"/>
      <c r="D140" s="235" t="s">
        <v>173</v>
      </c>
      <c r="E140" s="247" t="s">
        <v>19</v>
      </c>
      <c r="F140" s="248" t="s">
        <v>177</v>
      </c>
      <c r="G140" s="246"/>
      <c r="H140" s="249">
        <v>11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173</v>
      </c>
      <c r="AU140" s="255" t="s">
        <v>85</v>
      </c>
      <c r="AV140" s="14" t="s">
        <v>158</v>
      </c>
      <c r="AW140" s="14" t="s">
        <v>36</v>
      </c>
      <c r="AX140" s="14" t="s">
        <v>83</v>
      </c>
      <c r="AY140" s="255" t="s">
        <v>151</v>
      </c>
    </row>
    <row r="141" s="2" customFormat="1" ht="21.75" customHeight="1">
      <c r="A141" s="41"/>
      <c r="B141" s="42"/>
      <c r="C141" s="267" t="s">
        <v>305</v>
      </c>
      <c r="D141" s="267" t="s">
        <v>363</v>
      </c>
      <c r="E141" s="268" t="s">
        <v>3178</v>
      </c>
      <c r="F141" s="269" t="s">
        <v>3179</v>
      </c>
      <c r="G141" s="270" t="s">
        <v>407</v>
      </c>
      <c r="H141" s="271">
        <v>8</v>
      </c>
      <c r="I141" s="272"/>
      <c r="J141" s="273">
        <f>ROUND(I141*H141,2)</f>
        <v>0</v>
      </c>
      <c r="K141" s="269" t="s">
        <v>19</v>
      </c>
      <c r="L141" s="274"/>
      <c r="M141" s="275" t="s">
        <v>19</v>
      </c>
      <c r="N141" s="276" t="s">
        <v>46</v>
      </c>
      <c r="O141" s="87"/>
      <c r="P141" s="224">
        <f>O141*H141</f>
        <v>0</v>
      </c>
      <c r="Q141" s="224">
        <v>0.00048000000000000001</v>
      </c>
      <c r="R141" s="224">
        <f>Q141*H141</f>
        <v>0.0038400000000000001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1676</v>
      </c>
      <c r="AT141" s="226" t="s">
        <v>363</v>
      </c>
      <c r="AU141" s="226" t="s">
        <v>85</v>
      </c>
      <c r="AY141" s="20" t="s">
        <v>151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83</v>
      </c>
      <c r="BK141" s="227">
        <f>ROUND(I141*H141,2)</f>
        <v>0</v>
      </c>
      <c r="BL141" s="20" t="s">
        <v>533</v>
      </c>
      <c r="BM141" s="226" t="s">
        <v>3180</v>
      </c>
    </row>
    <row r="142" s="2" customFormat="1" ht="21.75" customHeight="1">
      <c r="A142" s="41"/>
      <c r="B142" s="42"/>
      <c r="C142" s="267" t="s">
        <v>310</v>
      </c>
      <c r="D142" s="267" t="s">
        <v>363</v>
      </c>
      <c r="E142" s="268" t="s">
        <v>3181</v>
      </c>
      <c r="F142" s="269" t="s">
        <v>3182</v>
      </c>
      <c r="G142" s="270" t="s">
        <v>407</v>
      </c>
      <c r="H142" s="271">
        <v>2</v>
      </c>
      <c r="I142" s="272"/>
      <c r="J142" s="273">
        <f>ROUND(I142*H142,2)</f>
        <v>0</v>
      </c>
      <c r="K142" s="269" t="s">
        <v>19</v>
      </c>
      <c r="L142" s="274"/>
      <c r="M142" s="275" t="s">
        <v>19</v>
      </c>
      <c r="N142" s="276" t="s">
        <v>46</v>
      </c>
      <c r="O142" s="87"/>
      <c r="P142" s="224">
        <f>O142*H142</f>
        <v>0</v>
      </c>
      <c r="Q142" s="224">
        <v>0.00048000000000000001</v>
      </c>
      <c r="R142" s="224">
        <f>Q142*H142</f>
        <v>0.00096000000000000002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1676</v>
      </c>
      <c r="AT142" s="226" t="s">
        <v>363</v>
      </c>
      <c r="AU142" s="226" t="s">
        <v>85</v>
      </c>
      <c r="AY142" s="20" t="s">
        <v>151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83</v>
      </c>
      <c r="BK142" s="227">
        <f>ROUND(I142*H142,2)</f>
        <v>0</v>
      </c>
      <c r="BL142" s="20" t="s">
        <v>533</v>
      </c>
      <c r="BM142" s="226" t="s">
        <v>3183</v>
      </c>
    </row>
    <row r="143" s="2" customFormat="1" ht="24.15" customHeight="1">
      <c r="A143" s="41"/>
      <c r="B143" s="42"/>
      <c r="C143" s="267" t="s">
        <v>315</v>
      </c>
      <c r="D143" s="267" t="s">
        <v>363</v>
      </c>
      <c r="E143" s="268" t="s">
        <v>3184</v>
      </c>
      <c r="F143" s="269" t="s">
        <v>3185</v>
      </c>
      <c r="G143" s="270" t="s">
        <v>407</v>
      </c>
      <c r="H143" s="271">
        <v>1</v>
      </c>
      <c r="I143" s="272"/>
      <c r="J143" s="273">
        <f>ROUND(I143*H143,2)</f>
        <v>0</v>
      </c>
      <c r="K143" s="269" t="s">
        <v>19</v>
      </c>
      <c r="L143" s="274"/>
      <c r="M143" s="275" t="s">
        <v>19</v>
      </c>
      <c r="N143" s="276" t="s">
        <v>46</v>
      </c>
      <c r="O143" s="87"/>
      <c r="P143" s="224">
        <f>O143*H143</f>
        <v>0</v>
      </c>
      <c r="Q143" s="224">
        <v>0.0089999999999999993</v>
      </c>
      <c r="R143" s="224">
        <f>Q143*H143</f>
        <v>0.0089999999999999993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1676</v>
      </c>
      <c r="AT143" s="226" t="s">
        <v>363</v>
      </c>
      <c r="AU143" s="226" t="s">
        <v>85</v>
      </c>
      <c r="AY143" s="20" t="s">
        <v>151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20" t="s">
        <v>83</v>
      </c>
      <c r="BK143" s="227">
        <f>ROUND(I143*H143,2)</f>
        <v>0</v>
      </c>
      <c r="BL143" s="20" t="s">
        <v>533</v>
      </c>
      <c r="BM143" s="226" t="s">
        <v>3186</v>
      </c>
    </row>
    <row r="144" s="2" customFormat="1" ht="21.75" customHeight="1">
      <c r="A144" s="41"/>
      <c r="B144" s="42"/>
      <c r="C144" s="215" t="s">
        <v>320</v>
      </c>
      <c r="D144" s="215" t="s">
        <v>153</v>
      </c>
      <c r="E144" s="216" t="s">
        <v>3187</v>
      </c>
      <c r="F144" s="217" t="s">
        <v>3188</v>
      </c>
      <c r="G144" s="218" t="s">
        <v>407</v>
      </c>
      <c r="H144" s="219">
        <v>19</v>
      </c>
      <c r="I144" s="220"/>
      <c r="J144" s="221">
        <f>ROUND(I144*H144,2)</f>
        <v>0</v>
      </c>
      <c r="K144" s="217" t="s">
        <v>157</v>
      </c>
      <c r="L144" s="47"/>
      <c r="M144" s="222" t="s">
        <v>19</v>
      </c>
      <c r="N144" s="223" t="s">
        <v>46</v>
      </c>
      <c r="O144" s="87"/>
      <c r="P144" s="224">
        <f>O144*H144</f>
        <v>0</v>
      </c>
      <c r="Q144" s="224">
        <v>1.0000000000000001E-05</v>
      </c>
      <c r="R144" s="224">
        <f>Q144*H144</f>
        <v>0.00019000000000000001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83</v>
      </c>
      <c r="AT144" s="226" t="s">
        <v>153</v>
      </c>
      <c r="AU144" s="226" t="s">
        <v>85</v>
      </c>
      <c r="AY144" s="20" t="s">
        <v>151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83</v>
      </c>
      <c r="BK144" s="227">
        <f>ROUND(I144*H144,2)</f>
        <v>0</v>
      </c>
      <c r="BL144" s="20" t="s">
        <v>83</v>
      </c>
      <c r="BM144" s="226" t="s">
        <v>3189</v>
      </c>
    </row>
    <row r="145" s="2" customFormat="1">
      <c r="A145" s="41"/>
      <c r="B145" s="42"/>
      <c r="C145" s="43"/>
      <c r="D145" s="228" t="s">
        <v>160</v>
      </c>
      <c r="E145" s="43"/>
      <c r="F145" s="229" t="s">
        <v>3190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160</v>
      </c>
      <c r="AU145" s="20" t="s">
        <v>85</v>
      </c>
    </row>
    <row r="146" s="13" customFormat="1">
      <c r="A146" s="13"/>
      <c r="B146" s="233"/>
      <c r="C146" s="234"/>
      <c r="D146" s="235" t="s">
        <v>173</v>
      </c>
      <c r="E146" s="236" t="s">
        <v>19</v>
      </c>
      <c r="F146" s="237" t="s">
        <v>3191</v>
      </c>
      <c r="G146" s="234"/>
      <c r="H146" s="238">
        <v>10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173</v>
      </c>
      <c r="AU146" s="244" t="s">
        <v>85</v>
      </c>
      <c r="AV146" s="13" t="s">
        <v>85</v>
      </c>
      <c r="AW146" s="13" t="s">
        <v>36</v>
      </c>
      <c r="AX146" s="13" t="s">
        <v>75</v>
      </c>
      <c r="AY146" s="244" t="s">
        <v>151</v>
      </c>
    </row>
    <row r="147" s="13" customFormat="1">
      <c r="A147" s="13"/>
      <c r="B147" s="233"/>
      <c r="C147" s="234"/>
      <c r="D147" s="235" t="s">
        <v>173</v>
      </c>
      <c r="E147" s="236" t="s">
        <v>19</v>
      </c>
      <c r="F147" s="237" t="s">
        <v>3192</v>
      </c>
      <c r="G147" s="234"/>
      <c r="H147" s="238">
        <v>9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173</v>
      </c>
      <c r="AU147" s="244" t="s">
        <v>85</v>
      </c>
      <c r="AV147" s="13" t="s">
        <v>85</v>
      </c>
      <c r="AW147" s="13" t="s">
        <v>36</v>
      </c>
      <c r="AX147" s="13" t="s">
        <v>75</v>
      </c>
      <c r="AY147" s="244" t="s">
        <v>151</v>
      </c>
    </row>
    <row r="148" s="14" customFormat="1">
      <c r="A148" s="14"/>
      <c r="B148" s="245"/>
      <c r="C148" s="246"/>
      <c r="D148" s="235" t="s">
        <v>173</v>
      </c>
      <c r="E148" s="247" t="s">
        <v>19</v>
      </c>
      <c r="F148" s="248" t="s">
        <v>177</v>
      </c>
      <c r="G148" s="246"/>
      <c r="H148" s="249">
        <v>19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173</v>
      </c>
      <c r="AU148" s="255" t="s">
        <v>85</v>
      </c>
      <c r="AV148" s="14" t="s">
        <v>158</v>
      </c>
      <c r="AW148" s="14" t="s">
        <v>36</v>
      </c>
      <c r="AX148" s="14" t="s">
        <v>83</v>
      </c>
      <c r="AY148" s="255" t="s">
        <v>151</v>
      </c>
    </row>
    <row r="149" s="2" customFormat="1" ht="21.75" customHeight="1">
      <c r="A149" s="41"/>
      <c r="B149" s="42"/>
      <c r="C149" s="267" t="s">
        <v>330</v>
      </c>
      <c r="D149" s="267" t="s">
        <v>363</v>
      </c>
      <c r="E149" s="268" t="s">
        <v>3193</v>
      </c>
      <c r="F149" s="269" t="s">
        <v>3194</v>
      </c>
      <c r="G149" s="270" t="s">
        <v>407</v>
      </c>
      <c r="H149" s="271">
        <v>10</v>
      </c>
      <c r="I149" s="272"/>
      <c r="J149" s="273">
        <f>ROUND(I149*H149,2)</f>
        <v>0</v>
      </c>
      <c r="K149" s="269" t="s">
        <v>19</v>
      </c>
      <c r="L149" s="274"/>
      <c r="M149" s="275" t="s">
        <v>19</v>
      </c>
      <c r="N149" s="276" t="s">
        <v>46</v>
      </c>
      <c r="O149" s="87"/>
      <c r="P149" s="224">
        <f>O149*H149</f>
        <v>0</v>
      </c>
      <c r="Q149" s="224">
        <v>0.00059999999999999995</v>
      </c>
      <c r="R149" s="224">
        <f>Q149*H149</f>
        <v>0.0059999999999999993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1676</v>
      </c>
      <c r="AT149" s="226" t="s">
        <v>363</v>
      </c>
      <c r="AU149" s="226" t="s">
        <v>85</v>
      </c>
      <c r="AY149" s="20" t="s">
        <v>151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83</v>
      </c>
      <c r="BK149" s="227">
        <f>ROUND(I149*H149,2)</f>
        <v>0</v>
      </c>
      <c r="BL149" s="20" t="s">
        <v>533</v>
      </c>
      <c r="BM149" s="226" t="s">
        <v>3195</v>
      </c>
    </row>
    <row r="150" s="2" customFormat="1" ht="21.75" customHeight="1">
      <c r="A150" s="41"/>
      <c r="B150" s="42"/>
      <c r="C150" s="267" t="s">
        <v>335</v>
      </c>
      <c r="D150" s="267" t="s">
        <v>363</v>
      </c>
      <c r="E150" s="268" t="s">
        <v>3196</v>
      </c>
      <c r="F150" s="269" t="s">
        <v>3197</v>
      </c>
      <c r="G150" s="270" t="s">
        <v>407</v>
      </c>
      <c r="H150" s="271">
        <v>4</v>
      </c>
      <c r="I150" s="272"/>
      <c r="J150" s="273">
        <f>ROUND(I150*H150,2)</f>
        <v>0</v>
      </c>
      <c r="K150" s="269" t="s">
        <v>19</v>
      </c>
      <c r="L150" s="274"/>
      <c r="M150" s="275" t="s">
        <v>19</v>
      </c>
      <c r="N150" s="276" t="s">
        <v>46</v>
      </c>
      <c r="O150" s="87"/>
      <c r="P150" s="224">
        <f>O150*H150</f>
        <v>0</v>
      </c>
      <c r="Q150" s="224">
        <v>0.00048000000000000001</v>
      </c>
      <c r="R150" s="224">
        <f>Q150*H150</f>
        <v>0.0019200000000000001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1676</v>
      </c>
      <c r="AT150" s="226" t="s">
        <v>363</v>
      </c>
      <c r="AU150" s="226" t="s">
        <v>85</v>
      </c>
      <c r="AY150" s="20" t="s">
        <v>151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83</v>
      </c>
      <c r="BK150" s="227">
        <f>ROUND(I150*H150,2)</f>
        <v>0</v>
      </c>
      <c r="BL150" s="20" t="s">
        <v>533</v>
      </c>
      <c r="BM150" s="226" t="s">
        <v>3198</v>
      </c>
    </row>
    <row r="151" s="2" customFormat="1" ht="21.75" customHeight="1">
      <c r="A151" s="41"/>
      <c r="B151" s="42"/>
      <c r="C151" s="267" t="s">
        <v>341</v>
      </c>
      <c r="D151" s="267" t="s">
        <v>363</v>
      </c>
      <c r="E151" s="268" t="s">
        <v>3199</v>
      </c>
      <c r="F151" s="269" t="s">
        <v>3200</v>
      </c>
      <c r="G151" s="270" t="s">
        <v>407</v>
      </c>
      <c r="H151" s="271">
        <v>1</v>
      </c>
      <c r="I151" s="272"/>
      <c r="J151" s="273">
        <f>ROUND(I151*H151,2)</f>
        <v>0</v>
      </c>
      <c r="K151" s="269" t="s">
        <v>19</v>
      </c>
      <c r="L151" s="274"/>
      <c r="M151" s="275" t="s">
        <v>19</v>
      </c>
      <c r="N151" s="276" t="s">
        <v>46</v>
      </c>
      <c r="O151" s="87"/>
      <c r="P151" s="224">
        <f>O151*H151</f>
        <v>0</v>
      </c>
      <c r="Q151" s="224">
        <v>0.00048000000000000001</v>
      </c>
      <c r="R151" s="224">
        <f>Q151*H151</f>
        <v>0.00048000000000000001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1676</v>
      </c>
      <c r="AT151" s="226" t="s">
        <v>363</v>
      </c>
      <c r="AU151" s="226" t="s">
        <v>85</v>
      </c>
      <c r="AY151" s="20" t="s">
        <v>151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83</v>
      </c>
      <c r="BK151" s="227">
        <f>ROUND(I151*H151,2)</f>
        <v>0</v>
      </c>
      <c r="BL151" s="20" t="s">
        <v>533</v>
      </c>
      <c r="BM151" s="226" t="s">
        <v>3201</v>
      </c>
    </row>
    <row r="152" s="2" customFormat="1" ht="24.15" customHeight="1">
      <c r="A152" s="41"/>
      <c r="B152" s="42"/>
      <c r="C152" s="267" t="s">
        <v>348</v>
      </c>
      <c r="D152" s="267" t="s">
        <v>363</v>
      </c>
      <c r="E152" s="268" t="s">
        <v>3202</v>
      </c>
      <c r="F152" s="269" t="s">
        <v>3203</v>
      </c>
      <c r="G152" s="270" t="s">
        <v>407</v>
      </c>
      <c r="H152" s="271">
        <v>2</v>
      </c>
      <c r="I152" s="272"/>
      <c r="J152" s="273">
        <f>ROUND(I152*H152,2)</f>
        <v>0</v>
      </c>
      <c r="K152" s="269" t="s">
        <v>19</v>
      </c>
      <c r="L152" s="274"/>
      <c r="M152" s="275" t="s">
        <v>19</v>
      </c>
      <c r="N152" s="276" t="s">
        <v>46</v>
      </c>
      <c r="O152" s="87"/>
      <c r="P152" s="224">
        <f>O152*H152</f>
        <v>0</v>
      </c>
      <c r="Q152" s="224">
        <v>0.0089999999999999993</v>
      </c>
      <c r="R152" s="224">
        <f>Q152*H152</f>
        <v>0.017999999999999999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1676</v>
      </c>
      <c r="AT152" s="226" t="s">
        <v>363</v>
      </c>
      <c r="AU152" s="226" t="s">
        <v>85</v>
      </c>
      <c r="AY152" s="20" t="s">
        <v>151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83</v>
      </c>
      <c r="BK152" s="227">
        <f>ROUND(I152*H152,2)</f>
        <v>0</v>
      </c>
      <c r="BL152" s="20" t="s">
        <v>533</v>
      </c>
      <c r="BM152" s="226" t="s">
        <v>3204</v>
      </c>
    </row>
    <row r="153" s="2" customFormat="1" ht="16.5" customHeight="1">
      <c r="A153" s="41"/>
      <c r="B153" s="42"/>
      <c r="C153" s="267" t="s">
        <v>355</v>
      </c>
      <c r="D153" s="267" t="s">
        <v>363</v>
      </c>
      <c r="E153" s="268" t="s">
        <v>3205</v>
      </c>
      <c r="F153" s="269" t="s">
        <v>3206</v>
      </c>
      <c r="G153" s="270" t="s">
        <v>407</v>
      </c>
      <c r="H153" s="271">
        <v>2</v>
      </c>
      <c r="I153" s="272"/>
      <c r="J153" s="273">
        <f>ROUND(I153*H153,2)</f>
        <v>0</v>
      </c>
      <c r="K153" s="269" t="s">
        <v>19</v>
      </c>
      <c r="L153" s="274"/>
      <c r="M153" s="275" t="s">
        <v>19</v>
      </c>
      <c r="N153" s="276" t="s">
        <v>46</v>
      </c>
      <c r="O153" s="87"/>
      <c r="P153" s="224">
        <f>O153*H153</f>
        <v>0</v>
      </c>
      <c r="Q153" s="224">
        <v>0.0080000000000000002</v>
      </c>
      <c r="R153" s="224">
        <f>Q153*H153</f>
        <v>0.016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1676</v>
      </c>
      <c r="AT153" s="226" t="s">
        <v>363</v>
      </c>
      <c r="AU153" s="226" t="s">
        <v>85</v>
      </c>
      <c r="AY153" s="20" t="s">
        <v>151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83</v>
      </c>
      <c r="BK153" s="227">
        <f>ROUND(I153*H153,2)</f>
        <v>0</v>
      </c>
      <c r="BL153" s="20" t="s">
        <v>533</v>
      </c>
      <c r="BM153" s="226" t="s">
        <v>3207</v>
      </c>
    </row>
    <row r="154" s="2" customFormat="1" ht="16.5" customHeight="1">
      <c r="A154" s="41"/>
      <c r="B154" s="42"/>
      <c r="C154" s="215" t="s">
        <v>362</v>
      </c>
      <c r="D154" s="215" t="s">
        <v>153</v>
      </c>
      <c r="E154" s="216" t="s">
        <v>3208</v>
      </c>
      <c r="F154" s="217" t="s">
        <v>3209</v>
      </c>
      <c r="G154" s="218" t="s">
        <v>407</v>
      </c>
      <c r="H154" s="219">
        <v>3</v>
      </c>
      <c r="I154" s="220"/>
      <c r="J154" s="221">
        <f>ROUND(I154*H154,2)</f>
        <v>0</v>
      </c>
      <c r="K154" s="217" t="s">
        <v>19</v>
      </c>
      <c r="L154" s="47"/>
      <c r="M154" s="222" t="s">
        <v>19</v>
      </c>
      <c r="N154" s="223" t="s">
        <v>46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83</v>
      </c>
      <c r="AT154" s="226" t="s">
        <v>153</v>
      </c>
      <c r="AU154" s="226" t="s">
        <v>85</v>
      </c>
      <c r="AY154" s="20" t="s">
        <v>151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83</v>
      </c>
      <c r="BK154" s="227">
        <f>ROUND(I154*H154,2)</f>
        <v>0</v>
      </c>
      <c r="BL154" s="20" t="s">
        <v>83</v>
      </c>
      <c r="BM154" s="226" t="s">
        <v>3210</v>
      </c>
    </row>
    <row r="155" s="13" customFormat="1">
      <c r="A155" s="13"/>
      <c r="B155" s="233"/>
      <c r="C155" s="234"/>
      <c r="D155" s="235" t="s">
        <v>173</v>
      </c>
      <c r="E155" s="236" t="s">
        <v>19</v>
      </c>
      <c r="F155" s="237" t="s">
        <v>3211</v>
      </c>
      <c r="G155" s="234"/>
      <c r="H155" s="238">
        <v>3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173</v>
      </c>
      <c r="AU155" s="244" t="s">
        <v>85</v>
      </c>
      <c r="AV155" s="13" t="s">
        <v>85</v>
      </c>
      <c r="AW155" s="13" t="s">
        <v>36</v>
      </c>
      <c r="AX155" s="13" t="s">
        <v>83</v>
      </c>
      <c r="AY155" s="244" t="s">
        <v>151</v>
      </c>
    </row>
    <row r="156" s="2" customFormat="1" ht="21.75" customHeight="1">
      <c r="A156" s="41"/>
      <c r="B156" s="42"/>
      <c r="C156" s="215" t="s">
        <v>369</v>
      </c>
      <c r="D156" s="215" t="s">
        <v>153</v>
      </c>
      <c r="E156" s="216" t="s">
        <v>3212</v>
      </c>
      <c r="F156" s="217" t="s">
        <v>3213</v>
      </c>
      <c r="G156" s="218" t="s">
        <v>3214</v>
      </c>
      <c r="H156" s="219">
        <v>3</v>
      </c>
      <c r="I156" s="220"/>
      <c r="J156" s="221">
        <f>ROUND(I156*H156,2)</f>
        <v>0</v>
      </c>
      <c r="K156" s="217" t="s">
        <v>157</v>
      </c>
      <c r="L156" s="47"/>
      <c r="M156" s="222" t="s">
        <v>19</v>
      </c>
      <c r="N156" s="223" t="s">
        <v>46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83</v>
      </c>
      <c r="AT156" s="226" t="s">
        <v>153</v>
      </c>
      <c r="AU156" s="226" t="s">
        <v>85</v>
      </c>
      <c r="AY156" s="20" t="s">
        <v>151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83</v>
      </c>
      <c r="BK156" s="227">
        <f>ROUND(I156*H156,2)</f>
        <v>0</v>
      </c>
      <c r="BL156" s="20" t="s">
        <v>83</v>
      </c>
      <c r="BM156" s="226" t="s">
        <v>3215</v>
      </c>
    </row>
    <row r="157" s="2" customFormat="1">
      <c r="A157" s="41"/>
      <c r="B157" s="42"/>
      <c r="C157" s="43"/>
      <c r="D157" s="228" t="s">
        <v>160</v>
      </c>
      <c r="E157" s="43"/>
      <c r="F157" s="229" t="s">
        <v>3216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160</v>
      </c>
      <c r="AU157" s="20" t="s">
        <v>85</v>
      </c>
    </row>
    <row r="158" s="13" customFormat="1">
      <c r="A158" s="13"/>
      <c r="B158" s="233"/>
      <c r="C158" s="234"/>
      <c r="D158" s="235" t="s">
        <v>173</v>
      </c>
      <c r="E158" s="236" t="s">
        <v>19</v>
      </c>
      <c r="F158" s="237" t="s">
        <v>3168</v>
      </c>
      <c r="G158" s="234"/>
      <c r="H158" s="238">
        <v>3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173</v>
      </c>
      <c r="AU158" s="244" t="s">
        <v>85</v>
      </c>
      <c r="AV158" s="13" t="s">
        <v>85</v>
      </c>
      <c r="AW158" s="13" t="s">
        <v>36</v>
      </c>
      <c r="AX158" s="13" t="s">
        <v>83</v>
      </c>
      <c r="AY158" s="244" t="s">
        <v>151</v>
      </c>
    </row>
    <row r="159" s="2" customFormat="1" ht="16.5" customHeight="1">
      <c r="A159" s="41"/>
      <c r="B159" s="42"/>
      <c r="C159" s="215" t="s">
        <v>377</v>
      </c>
      <c r="D159" s="215" t="s">
        <v>153</v>
      </c>
      <c r="E159" s="216" t="s">
        <v>3217</v>
      </c>
      <c r="F159" s="217" t="s">
        <v>3218</v>
      </c>
      <c r="G159" s="218" t="s">
        <v>170</v>
      </c>
      <c r="H159" s="219">
        <v>19</v>
      </c>
      <c r="I159" s="220"/>
      <c r="J159" s="221">
        <f>ROUND(I159*H159,2)</f>
        <v>0</v>
      </c>
      <c r="K159" s="217" t="s">
        <v>157</v>
      </c>
      <c r="L159" s="47"/>
      <c r="M159" s="222" t="s">
        <v>19</v>
      </c>
      <c r="N159" s="223" t="s">
        <v>46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83</v>
      </c>
      <c r="AT159" s="226" t="s">
        <v>153</v>
      </c>
      <c r="AU159" s="226" t="s">
        <v>85</v>
      </c>
      <c r="AY159" s="20" t="s">
        <v>151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83</v>
      </c>
      <c r="BK159" s="227">
        <f>ROUND(I159*H159,2)</f>
        <v>0</v>
      </c>
      <c r="BL159" s="20" t="s">
        <v>83</v>
      </c>
      <c r="BM159" s="226" t="s">
        <v>3219</v>
      </c>
    </row>
    <row r="160" s="2" customFormat="1">
      <c r="A160" s="41"/>
      <c r="B160" s="42"/>
      <c r="C160" s="43"/>
      <c r="D160" s="228" t="s">
        <v>160</v>
      </c>
      <c r="E160" s="43"/>
      <c r="F160" s="229" t="s">
        <v>3220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160</v>
      </c>
      <c r="AU160" s="20" t="s">
        <v>85</v>
      </c>
    </row>
    <row r="161" s="13" customFormat="1">
      <c r="A161" s="13"/>
      <c r="B161" s="233"/>
      <c r="C161" s="234"/>
      <c r="D161" s="235" t="s">
        <v>173</v>
      </c>
      <c r="E161" s="236" t="s">
        <v>19</v>
      </c>
      <c r="F161" s="237" t="s">
        <v>3221</v>
      </c>
      <c r="G161" s="234"/>
      <c r="H161" s="238">
        <v>6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173</v>
      </c>
      <c r="AU161" s="244" t="s">
        <v>85</v>
      </c>
      <c r="AV161" s="13" t="s">
        <v>85</v>
      </c>
      <c r="AW161" s="13" t="s">
        <v>36</v>
      </c>
      <c r="AX161" s="13" t="s">
        <v>75</v>
      </c>
      <c r="AY161" s="244" t="s">
        <v>151</v>
      </c>
    </row>
    <row r="162" s="13" customFormat="1">
      <c r="A162" s="13"/>
      <c r="B162" s="233"/>
      <c r="C162" s="234"/>
      <c r="D162" s="235" t="s">
        <v>173</v>
      </c>
      <c r="E162" s="236" t="s">
        <v>19</v>
      </c>
      <c r="F162" s="237" t="s">
        <v>3222</v>
      </c>
      <c r="G162" s="234"/>
      <c r="H162" s="238">
        <v>7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173</v>
      </c>
      <c r="AU162" s="244" t="s">
        <v>85</v>
      </c>
      <c r="AV162" s="13" t="s">
        <v>85</v>
      </c>
      <c r="AW162" s="13" t="s">
        <v>36</v>
      </c>
      <c r="AX162" s="13" t="s">
        <v>75</v>
      </c>
      <c r="AY162" s="244" t="s">
        <v>151</v>
      </c>
    </row>
    <row r="163" s="13" customFormat="1">
      <c r="A163" s="13"/>
      <c r="B163" s="233"/>
      <c r="C163" s="234"/>
      <c r="D163" s="235" t="s">
        <v>173</v>
      </c>
      <c r="E163" s="236" t="s">
        <v>19</v>
      </c>
      <c r="F163" s="237" t="s">
        <v>3223</v>
      </c>
      <c r="G163" s="234"/>
      <c r="H163" s="238">
        <v>6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173</v>
      </c>
      <c r="AU163" s="244" t="s">
        <v>85</v>
      </c>
      <c r="AV163" s="13" t="s">
        <v>85</v>
      </c>
      <c r="AW163" s="13" t="s">
        <v>36</v>
      </c>
      <c r="AX163" s="13" t="s">
        <v>75</v>
      </c>
      <c r="AY163" s="244" t="s">
        <v>151</v>
      </c>
    </row>
    <row r="164" s="14" customFormat="1">
      <c r="A164" s="14"/>
      <c r="B164" s="245"/>
      <c r="C164" s="246"/>
      <c r="D164" s="235" t="s">
        <v>173</v>
      </c>
      <c r="E164" s="247" t="s">
        <v>19</v>
      </c>
      <c r="F164" s="248" t="s">
        <v>3224</v>
      </c>
      <c r="G164" s="246"/>
      <c r="H164" s="249">
        <v>19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173</v>
      </c>
      <c r="AU164" s="255" t="s">
        <v>85</v>
      </c>
      <c r="AV164" s="14" t="s">
        <v>158</v>
      </c>
      <c r="AW164" s="14" t="s">
        <v>36</v>
      </c>
      <c r="AX164" s="14" t="s">
        <v>83</v>
      </c>
      <c r="AY164" s="255" t="s">
        <v>151</v>
      </c>
    </row>
    <row r="165" s="12" customFormat="1" ht="22.8" customHeight="1">
      <c r="A165" s="12"/>
      <c r="B165" s="199"/>
      <c r="C165" s="200"/>
      <c r="D165" s="201" t="s">
        <v>74</v>
      </c>
      <c r="E165" s="213" t="s">
        <v>3225</v>
      </c>
      <c r="F165" s="213" t="s">
        <v>3226</v>
      </c>
      <c r="G165" s="200"/>
      <c r="H165" s="200"/>
      <c r="I165" s="203"/>
      <c r="J165" s="214">
        <f>BK165</f>
        <v>0</v>
      </c>
      <c r="K165" s="200"/>
      <c r="L165" s="205"/>
      <c r="M165" s="206"/>
      <c r="N165" s="207"/>
      <c r="O165" s="207"/>
      <c r="P165" s="208">
        <f>SUM(P166:P177)</f>
        <v>0</v>
      </c>
      <c r="Q165" s="207"/>
      <c r="R165" s="208">
        <f>SUM(R166:R177)</f>
        <v>0.58199999999999996</v>
      </c>
      <c r="S165" s="207"/>
      <c r="T165" s="209">
        <f>SUM(T166:T177)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0" t="s">
        <v>167</v>
      </c>
      <c r="AT165" s="211" t="s">
        <v>74</v>
      </c>
      <c r="AU165" s="211" t="s">
        <v>83</v>
      </c>
      <c r="AY165" s="210" t="s">
        <v>151</v>
      </c>
      <c r="BK165" s="212">
        <f>SUM(BK166:BK177)</f>
        <v>0</v>
      </c>
    </row>
    <row r="166" s="2" customFormat="1" ht="55.5" customHeight="1">
      <c r="A166" s="41"/>
      <c r="B166" s="42"/>
      <c r="C166" s="215" t="s">
        <v>383</v>
      </c>
      <c r="D166" s="215" t="s">
        <v>153</v>
      </c>
      <c r="E166" s="216" t="s">
        <v>3227</v>
      </c>
      <c r="F166" s="217" t="s">
        <v>3228</v>
      </c>
      <c r="G166" s="218" t="s">
        <v>836</v>
      </c>
      <c r="H166" s="219">
        <v>2</v>
      </c>
      <c r="I166" s="220"/>
      <c r="J166" s="221">
        <f>ROUND(I166*H166,2)</f>
        <v>0</v>
      </c>
      <c r="K166" s="217" t="s">
        <v>19</v>
      </c>
      <c r="L166" s="47"/>
      <c r="M166" s="222" t="s">
        <v>19</v>
      </c>
      <c r="N166" s="223" t="s">
        <v>46</v>
      </c>
      <c r="O166" s="87"/>
      <c r="P166" s="224">
        <f>O166*H166</f>
        <v>0</v>
      </c>
      <c r="Q166" s="224">
        <v>0.051999999999999998</v>
      </c>
      <c r="R166" s="224">
        <f>Q166*H166</f>
        <v>0.104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533</v>
      </c>
      <c r="AT166" s="226" t="s">
        <v>153</v>
      </c>
      <c r="AU166" s="226" t="s">
        <v>85</v>
      </c>
      <c r="AY166" s="20" t="s">
        <v>151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83</v>
      </c>
      <c r="BK166" s="227">
        <f>ROUND(I166*H166,2)</f>
        <v>0</v>
      </c>
      <c r="BL166" s="20" t="s">
        <v>533</v>
      </c>
      <c r="BM166" s="226" t="s">
        <v>3229</v>
      </c>
    </row>
    <row r="167" s="2" customFormat="1">
      <c r="A167" s="41"/>
      <c r="B167" s="42"/>
      <c r="C167" s="43"/>
      <c r="D167" s="235" t="s">
        <v>409</v>
      </c>
      <c r="E167" s="43"/>
      <c r="F167" s="277" t="s">
        <v>3230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409</v>
      </c>
      <c r="AU167" s="20" t="s">
        <v>85</v>
      </c>
    </row>
    <row r="168" s="13" customFormat="1">
      <c r="A168" s="13"/>
      <c r="B168" s="233"/>
      <c r="C168" s="234"/>
      <c r="D168" s="235" t="s">
        <v>173</v>
      </c>
      <c r="E168" s="236" t="s">
        <v>19</v>
      </c>
      <c r="F168" s="237" t="s">
        <v>3231</v>
      </c>
      <c r="G168" s="234"/>
      <c r="H168" s="238">
        <v>2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173</v>
      </c>
      <c r="AU168" s="244" t="s">
        <v>85</v>
      </c>
      <c r="AV168" s="13" t="s">
        <v>85</v>
      </c>
      <c r="AW168" s="13" t="s">
        <v>36</v>
      </c>
      <c r="AX168" s="13" t="s">
        <v>83</v>
      </c>
      <c r="AY168" s="244" t="s">
        <v>151</v>
      </c>
    </row>
    <row r="169" s="2" customFormat="1" ht="55.5" customHeight="1">
      <c r="A169" s="41"/>
      <c r="B169" s="42"/>
      <c r="C169" s="215" t="s">
        <v>393</v>
      </c>
      <c r="D169" s="215" t="s">
        <v>153</v>
      </c>
      <c r="E169" s="216" t="s">
        <v>3232</v>
      </c>
      <c r="F169" s="217" t="s">
        <v>3233</v>
      </c>
      <c r="G169" s="218" t="s">
        <v>836</v>
      </c>
      <c r="H169" s="219">
        <v>2</v>
      </c>
      <c r="I169" s="220"/>
      <c r="J169" s="221">
        <f>ROUND(I169*H169,2)</f>
        <v>0</v>
      </c>
      <c r="K169" s="217" t="s">
        <v>19</v>
      </c>
      <c r="L169" s="47"/>
      <c r="M169" s="222" t="s">
        <v>19</v>
      </c>
      <c r="N169" s="223" t="s">
        <v>46</v>
      </c>
      <c r="O169" s="87"/>
      <c r="P169" s="224">
        <f>O169*H169</f>
        <v>0</v>
      </c>
      <c r="Q169" s="224">
        <v>0.051999999999999998</v>
      </c>
      <c r="R169" s="224">
        <f>Q169*H169</f>
        <v>0.104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533</v>
      </c>
      <c r="AT169" s="226" t="s">
        <v>153</v>
      </c>
      <c r="AU169" s="226" t="s">
        <v>85</v>
      </c>
      <c r="AY169" s="20" t="s">
        <v>151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20" t="s">
        <v>83</v>
      </c>
      <c r="BK169" s="227">
        <f>ROUND(I169*H169,2)</f>
        <v>0</v>
      </c>
      <c r="BL169" s="20" t="s">
        <v>533</v>
      </c>
      <c r="BM169" s="226" t="s">
        <v>3234</v>
      </c>
    </row>
    <row r="170" s="2" customFormat="1">
      <c r="A170" s="41"/>
      <c r="B170" s="42"/>
      <c r="C170" s="43"/>
      <c r="D170" s="235" t="s">
        <v>409</v>
      </c>
      <c r="E170" s="43"/>
      <c r="F170" s="277" t="s">
        <v>3230</v>
      </c>
      <c r="G170" s="43"/>
      <c r="H170" s="43"/>
      <c r="I170" s="230"/>
      <c r="J170" s="43"/>
      <c r="K170" s="43"/>
      <c r="L170" s="47"/>
      <c r="M170" s="231"/>
      <c r="N170" s="232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409</v>
      </c>
      <c r="AU170" s="20" t="s">
        <v>85</v>
      </c>
    </row>
    <row r="171" s="13" customFormat="1">
      <c r="A171" s="13"/>
      <c r="B171" s="233"/>
      <c r="C171" s="234"/>
      <c r="D171" s="235" t="s">
        <v>173</v>
      </c>
      <c r="E171" s="236" t="s">
        <v>19</v>
      </c>
      <c r="F171" s="237" t="s">
        <v>3235</v>
      </c>
      <c r="G171" s="234"/>
      <c r="H171" s="238">
        <v>2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173</v>
      </c>
      <c r="AU171" s="244" t="s">
        <v>85</v>
      </c>
      <c r="AV171" s="13" t="s">
        <v>85</v>
      </c>
      <c r="AW171" s="13" t="s">
        <v>36</v>
      </c>
      <c r="AX171" s="13" t="s">
        <v>83</v>
      </c>
      <c r="AY171" s="244" t="s">
        <v>151</v>
      </c>
    </row>
    <row r="172" s="2" customFormat="1" ht="55.5" customHeight="1">
      <c r="A172" s="41"/>
      <c r="B172" s="42"/>
      <c r="C172" s="215" t="s">
        <v>399</v>
      </c>
      <c r="D172" s="215" t="s">
        <v>153</v>
      </c>
      <c r="E172" s="216" t="s">
        <v>3236</v>
      </c>
      <c r="F172" s="217" t="s">
        <v>3237</v>
      </c>
      <c r="G172" s="218" t="s">
        <v>836</v>
      </c>
      <c r="H172" s="219">
        <v>2</v>
      </c>
      <c r="I172" s="220"/>
      <c r="J172" s="221">
        <f>ROUND(I172*H172,2)</f>
        <v>0</v>
      </c>
      <c r="K172" s="217" t="s">
        <v>19</v>
      </c>
      <c r="L172" s="47"/>
      <c r="M172" s="222" t="s">
        <v>19</v>
      </c>
      <c r="N172" s="223" t="s">
        <v>46</v>
      </c>
      <c r="O172" s="87"/>
      <c r="P172" s="224">
        <f>O172*H172</f>
        <v>0</v>
      </c>
      <c r="Q172" s="224">
        <v>0.122</v>
      </c>
      <c r="R172" s="224">
        <f>Q172*H172</f>
        <v>0.244</v>
      </c>
      <c r="S172" s="224">
        <v>0</v>
      </c>
      <c r="T172" s="22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533</v>
      </c>
      <c r="AT172" s="226" t="s">
        <v>153</v>
      </c>
      <c r="AU172" s="226" t="s">
        <v>85</v>
      </c>
      <c r="AY172" s="20" t="s">
        <v>151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20" t="s">
        <v>83</v>
      </c>
      <c r="BK172" s="227">
        <f>ROUND(I172*H172,2)</f>
        <v>0</v>
      </c>
      <c r="BL172" s="20" t="s">
        <v>533</v>
      </c>
      <c r="BM172" s="226" t="s">
        <v>3238</v>
      </c>
    </row>
    <row r="173" s="2" customFormat="1">
      <c r="A173" s="41"/>
      <c r="B173" s="42"/>
      <c r="C173" s="43"/>
      <c r="D173" s="235" t="s">
        <v>409</v>
      </c>
      <c r="E173" s="43"/>
      <c r="F173" s="277" t="s">
        <v>3230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409</v>
      </c>
      <c r="AU173" s="20" t="s">
        <v>85</v>
      </c>
    </row>
    <row r="174" s="13" customFormat="1">
      <c r="A174" s="13"/>
      <c r="B174" s="233"/>
      <c r="C174" s="234"/>
      <c r="D174" s="235" t="s">
        <v>173</v>
      </c>
      <c r="E174" s="236" t="s">
        <v>19</v>
      </c>
      <c r="F174" s="237" t="s">
        <v>3239</v>
      </c>
      <c r="G174" s="234"/>
      <c r="H174" s="238">
        <v>2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173</v>
      </c>
      <c r="AU174" s="244" t="s">
        <v>85</v>
      </c>
      <c r="AV174" s="13" t="s">
        <v>85</v>
      </c>
      <c r="AW174" s="13" t="s">
        <v>36</v>
      </c>
      <c r="AX174" s="13" t="s">
        <v>83</v>
      </c>
      <c r="AY174" s="244" t="s">
        <v>151</v>
      </c>
    </row>
    <row r="175" s="2" customFormat="1" ht="33" customHeight="1">
      <c r="A175" s="41"/>
      <c r="B175" s="42"/>
      <c r="C175" s="215" t="s">
        <v>404</v>
      </c>
      <c r="D175" s="215" t="s">
        <v>153</v>
      </c>
      <c r="E175" s="216" t="s">
        <v>3240</v>
      </c>
      <c r="F175" s="217" t="s">
        <v>3241</v>
      </c>
      <c r="G175" s="218" t="s">
        <v>1675</v>
      </c>
      <c r="H175" s="219">
        <v>1</v>
      </c>
      <c r="I175" s="220"/>
      <c r="J175" s="221">
        <f>ROUND(I175*H175,2)</f>
        <v>0</v>
      </c>
      <c r="K175" s="217" t="s">
        <v>19</v>
      </c>
      <c r="L175" s="47"/>
      <c r="M175" s="222" t="s">
        <v>19</v>
      </c>
      <c r="N175" s="223" t="s">
        <v>46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83</v>
      </c>
      <c r="AT175" s="226" t="s">
        <v>153</v>
      </c>
      <c r="AU175" s="226" t="s">
        <v>85</v>
      </c>
      <c r="AY175" s="20" t="s">
        <v>151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83</v>
      </c>
      <c r="BK175" s="227">
        <f>ROUND(I175*H175,2)</f>
        <v>0</v>
      </c>
      <c r="BL175" s="20" t="s">
        <v>83</v>
      </c>
      <c r="BM175" s="226" t="s">
        <v>3242</v>
      </c>
    </row>
    <row r="176" s="2" customFormat="1">
      <c r="A176" s="41"/>
      <c r="B176" s="42"/>
      <c r="C176" s="43"/>
      <c r="D176" s="235" t="s">
        <v>409</v>
      </c>
      <c r="E176" s="43"/>
      <c r="F176" s="277" t="s">
        <v>3243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409</v>
      </c>
      <c r="AU176" s="20" t="s">
        <v>85</v>
      </c>
    </row>
    <row r="177" s="2" customFormat="1" ht="49.05" customHeight="1">
      <c r="A177" s="41"/>
      <c r="B177" s="42"/>
      <c r="C177" s="215" t="s">
        <v>411</v>
      </c>
      <c r="D177" s="215" t="s">
        <v>153</v>
      </c>
      <c r="E177" s="216" t="s">
        <v>3244</v>
      </c>
      <c r="F177" s="217" t="s">
        <v>3245</v>
      </c>
      <c r="G177" s="218" t="s">
        <v>407</v>
      </c>
      <c r="H177" s="219">
        <v>1</v>
      </c>
      <c r="I177" s="220"/>
      <c r="J177" s="221">
        <f>ROUND(I177*H177,2)</f>
        <v>0</v>
      </c>
      <c r="K177" s="217" t="s">
        <v>19</v>
      </c>
      <c r="L177" s="47"/>
      <c r="M177" s="303" t="s">
        <v>19</v>
      </c>
      <c r="N177" s="304" t="s">
        <v>46</v>
      </c>
      <c r="O177" s="280"/>
      <c r="P177" s="297">
        <f>O177*H177</f>
        <v>0</v>
      </c>
      <c r="Q177" s="297">
        <v>0.13</v>
      </c>
      <c r="R177" s="297">
        <f>Q177*H177</f>
        <v>0.13</v>
      </c>
      <c r="S177" s="297">
        <v>0</v>
      </c>
      <c r="T177" s="298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533</v>
      </c>
      <c r="AT177" s="226" t="s">
        <v>153</v>
      </c>
      <c r="AU177" s="226" t="s">
        <v>85</v>
      </c>
      <c r="AY177" s="20" t="s">
        <v>151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83</v>
      </c>
      <c r="BK177" s="227">
        <f>ROUND(I177*H177,2)</f>
        <v>0</v>
      </c>
      <c r="BL177" s="20" t="s">
        <v>533</v>
      </c>
      <c r="BM177" s="226" t="s">
        <v>3246</v>
      </c>
    </row>
    <row r="178" s="2" customFormat="1" ht="6.96" customHeight="1">
      <c r="A178" s="41"/>
      <c r="B178" s="62"/>
      <c r="C178" s="63"/>
      <c r="D178" s="63"/>
      <c r="E178" s="63"/>
      <c r="F178" s="63"/>
      <c r="G178" s="63"/>
      <c r="H178" s="63"/>
      <c r="I178" s="63"/>
      <c r="J178" s="63"/>
      <c r="K178" s="63"/>
      <c r="L178" s="47"/>
      <c r="M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</row>
  </sheetData>
  <sheetProtection sheet="1" autoFilter="0" formatColumns="0" formatRows="0" objects="1" scenarios="1" spinCount="100000" saltValue="vm34XvCYvc0nSEVulUz0TWemW4g4jktQmPBqn4aWcnb7XkaDww9Hht+vChYw4BgeBR09V0cWpD3zlt9bxOIXQA==" hashValue="o2+tPtQZDDtXzmuOvFStpM5bf6rtCKJ/NXs0NV6Fu90xkqKLUFgebLvEsbQjU4gJGVa1vyxHVd+b53gXNfg8XQ==" algorithmName="SHA-512" password="CC35"/>
  <autoFilter ref="C85:K17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121" r:id="rId1" display="https://podminky.urs.cz/item/CS_URS_2023_02/230140042"/>
    <hyperlink ref="F127" r:id="rId2" display="https://podminky.urs.cz/item/CS_URS_2023_02/230140048"/>
    <hyperlink ref="F133" r:id="rId3" display="https://podminky.urs.cz/item/CS_URS_2023_02/230140167"/>
    <hyperlink ref="F137" r:id="rId4" display="https://podminky.urs.cz/item/CS_URS_2023_02/230140172"/>
    <hyperlink ref="F145" r:id="rId5" display="https://podminky.urs.cz/item/CS_URS_2023_02/230140178"/>
    <hyperlink ref="F157" r:id="rId6" display="https://podminky.urs.cz/item/CS_URS_2023_02/230170002"/>
    <hyperlink ref="F160" r:id="rId7" display="https://podminky.urs.cz/item/CS_URS_2023_02/2301700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Hlavackova</dc:creator>
  <cp:lastModifiedBy>Hlavackova</cp:lastModifiedBy>
  <dcterms:created xsi:type="dcterms:W3CDTF">2024-09-03T06:31:07Z</dcterms:created>
  <dcterms:modified xsi:type="dcterms:W3CDTF">2024-09-03T06:31:18Z</dcterms:modified>
</cp:coreProperties>
</file>